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730" windowHeight="11760" activeTab="3"/>
  </bookViews>
  <sheets>
    <sheet name="ТЭ МЖД" sheetId="17" r:id="rId1"/>
    <sheet name="ТЭ паркинг" sheetId="16" r:id="rId2"/>
    <sheet name="ЭЭ паркинг" sheetId="20" r:id="rId3"/>
    <sheet name="СПРАВКА" sheetId="13" r:id="rId4"/>
    <sheet name="ТКО" sheetId="3" r:id="rId5"/>
    <sheet name="ВСМ" sheetId="21" r:id="rId6"/>
  </sheets>
  <definedNames>
    <definedName name="_xlnm._FilterDatabase" localSheetId="0" hidden="1">'ТЭ МЖД'!$F$1:$F$548</definedName>
  </definedNames>
  <calcPr calcId="144525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23" i="17" l="1"/>
  <c r="G48" i="17" l="1"/>
  <c r="K516" i="17" l="1"/>
  <c r="D7" i="21" l="1"/>
  <c r="D35" i="21" l="1"/>
  <c r="D34" i="21"/>
  <c r="D33" i="21"/>
  <c r="D32" i="21"/>
  <c r="D31" i="21"/>
  <c r="D30" i="21"/>
  <c r="D29" i="21"/>
  <c r="D28" i="21"/>
  <c r="D27" i="21"/>
  <c r="D26" i="21"/>
  <c r="D25" i="21"/>
  <c r="D24" i="21"/>
  <c r="B23" i="21"/>
  <c r="D23" i="21" s="1"/>
  <c r="D22" i="21"/>
  <c r="D21" i="21"/>
  <c r="D20" i="21"/>
  <c r="D19" i="21"/>
  <c r="D18" i="21"/>
  <c r="D17" i="21"/>
  <c r="D16" i="21"/>
  <c r="D15" i="21"/>
  <c r="D14" i="21"/>
  <c r="D13" i="21"/>
  <c r="D5" i="21"/>
  <c r="D36" i="21" l="1"/>
  <c r="J516" i="17" l="1"/>
  <c r="H282" i="17"/>
  <c r="H251" i="17"/>
  <c r="H187" i="17"/>
  <c r="H131" i="17"/>
  <c r="H90" i="17"/>
  <c r="H83" i="17"/>
  <c r="H82" i="17"/>
  <c r="H513" i="17" l="1"/>
  <c r="H509" i="17"/>
  <c r="H493" i="17"/>
  <c r="H487" i="17"/>
  <c r="H481" i="17"/>
  <c r="H480" i="17"/>
  <c r="H445" i="17"/>
  <c r="H433" i="17"/>
  <c r="H431" i="17"/>
  <c r="H419" i="17"/>
  <c r="H379" i="17"/>
  <c r="H371" i="17"/>
  <c r="H330" i="17"/>
  <c r="E16" i="16"/>
  <c r="E17" i="16"/>
  <c r="E18" i="16"/>
  <c r="E19" i="16"/>
  <c r="E20" i="16"/>
  <c r="E21" i="16"/>
  <c r="E22" i="16"/>
  <c r="E23" i="16"/>
  <c r="E24" i="16"/>
  <c r="E25" i="16"/>
  <c r="E26" i="16"/>
  <c r="E27" i="16"/>
  <c r="E28" i="16"/>
  <c r="E29" i="16"/>
  <c r="E30" i="16"/>
  <c r="E31" i="16"/>
  <c r="E32" i="16"/>
  <c r="E33" i="16"/>
  <c r="E34" i="16"/>
  <c r="E35" i="16"/>
  <c r="E36" i="16"/>
  <c r="E37" i="16"/>
  <c r="E38" i="16"/>
  <c r="E39" i="16"/>
  <c r="E40" i="16"/>
  <c r="E41" i="16"/>
  <c r="E42" i="16"/>
  <c r="E43" i="16"/>
  <c r="E44" i="16"/>
  <c r="E45" i="16"/>
  <c r="E46" i="16"/>
  <c r="E47" i="16"/>
  <c r="E48" i="16"/>
  <c r="E49" i="16"/>
  <c r="E50" i="16"/>
  <c r="E51" i="16"/>
  <c r="E52" i="16"/>
  <c r="E53" i="16"/>
  <c r="E54" i="16"/>
  <c r="E55" i="16"/>
  <c r="E56" i="16"/>
  <c r="E57" i="16"/>
  <c r="E58" i="16"/>
  <c r="E59" i="16"/>
  <c r="E60" i="16"/>
  <c r="E61" i="16"/>
  <c r="E62" i="16"/>
  <c r="E63" i="16"/>
  <c r="E64" i="16"/>
  <c r="E65" i="16"/>
  <c r="E66" i="16"/>
  <c r="E67" i="16"/>
  <c r="E68" i="16"/>
  <c r="E69" i="16"/>
  <c r="E70" i="16"/>
  <c r="E71" i="16"/>
  <c r="E72" i="16"/>
  <c r="E73" i="16"/>
  <c r="E74" i="16"/>
  <c r="E75" i="16"/>
  <c r="E76" i="16"/>
  <c r="E77" i="16"/>
  <c r="E78" i="16"/>
  <c r="E79" i="16"/>
  <c r="E80" i="16"/>
  <c r="E81" i="16"/>
  <c r="E82" i="16"/>
  <c r="E83" i="16"/>
  <c r="E84" i="16"/>
  <c r="E85" i="16"/>
  <c r="E86" i="16"/>
  <c r="E87" i="16"/>
  <c r="E88" i="16"/>
  <c r="E89" i="16"/>
  <c r="E90" i="16"/>
  <c r="E91" i="16"/>
  <c r="E92" i="16"/>
  <c r="E93" i="16"/>
  <c r="E94" i="16"/>
  <c r="E95" i="16"/>
  <c r="E96" i="16"/>
  <c r="E97" i="16"/>
  <c r="E98" i="16"/>
  <c r="E99" i="16"/>
  <c r="E100" i="16"/>
  <c r="E101" i="16"/>
  <c r="E102" i="16"/>
  <c r="E103" i="16"/>
  <c r="E104" i="16"/>
  <c r="E105" i="16"/>
  <c r="E106" i="16"/>
  <c r="E107" i="16"/>
  <c r="E108" i="16"/>
  <c r="E109" i="16"/>
  <c r="E110" i="16"/>
  <c r="E111" i="16"/>
  <c r="E112" i="16"/>
  <c r="E113" i="16"/>
  <c r="E114" i="16"/>
  <c r="E115" i="16"/>
  <c r="E116" i="16"/>
  <c r="E117" i="16"/>
  <c r="E118" i="16"/>
  <c r="E119" i="16"/>
  <c r="E120" i="16"/>
  <c r="E121" i="16"/>
  <c r="E122" i="16"/>
  <c r="E123" i="16"/>
  <c r="E124" i="16"/>
  <c r="E125" i="16"/>
  <c r="E126" i="16"/>
  <c r="E127" i="16"/>
  <c r="E128" i="16"/>
  <c r="E129" i="16"/>
  <c r="E130" i="16"/>
  <c r="E131" i="16"/>
  <c r="E132" i="16"/>
  <c r="E133" i="16"/>
  <c r="E134" i="16"/>
  <c r="E135" i="16"/>
  <c r="E136" i="16"/>
  <c r="E137" i="16"/>
  <c r="E138" i="16"/>
  <c r="E139" i="16"/>
  <c r="E140" i="16"/>
  <c r="E141" i="16"/>
  <c r="E142" i="16"/>
  <c r="E143" i="16"/>
  <c r="E144" i="16"/>
  <c r="E145" i="16"/>
  <c r="E146" i="16"/>
  <c r="E147" i="16"/>
  <c r="E148" i="16"/>
  <c r="E149" i="16"/>
  <c r="E150" i="16"/>
  <c r="E151" i="16"/>
  <c r="E152" i="16"/>
  <c r="E153" i="16"/>
  <c r="E154" i="16"/>
  <c r="E155" i="16"/>
  <c r="E156" i="16"/>
  <c r="E157" i="16"/>
  <c r="E158" i="16"/>
  <c r="E159" i="16"/>
  <c r="E160" i="16"/>
  <c r="E161" i="16"/>
  <c r="E162" i="16"/>
  <c r="E163" i="16"/>
  <c r="E164" i="16"/>
  <c r="E165" i="16"/>
  <c r="E166" i="16"/>
  <c r="E167" i="16"/>
  <c r="E168" i="16"/>
  <c r="E169" i="16"/>
  <c r="E170" i="16"/>
  <c r="E171" i="16"/>
  <c r="E172" i="16"/>
  <c r="E173" i="16"/>
  <c r="E174" i="16"/>
  <c r="E175" i="16"/>
  <c r="E176" i="16"/>
  <c r="E177" i="16"/>
  <c r="E178" i="16"/>
  <c r="E179" i="16"/>
  <c r="E180" i="16"/>
  <c r="E181" i="16"/>
  <c r="E182" i="16"/>
  <c r="E183" i="16"/>
  <c r="E184" i="16"/>
  <c r="E185" i="16"/>
  <c r="E186" i="16"/>
  <c r="E187" i="16"/>
  <c r="E188" i="16"/>
  <c r="E189" i="16"/>
  <c r="E190" i="16"/>
  <c r="E191" i="16"/>
  <c r="E192" i="16"/>
  <c r="E193" i="16"/>
  <c r="E194" i="16"/>
  <c r="E195" i="16"/>
  <c r="E196" i="16"/>
  <c r="E197" i="16"/>
  <c r="E198" i="16"/>
  <c r="E199" i="16"/>
  <c r="E200" i="16"/>
  <c r="E201" i="16"/>
  <c r="E202" i="16"/>
  <c r="E203" i="16"/>
  <c r="E204" i="16"/>
  <c r="E205" i="16"/>
  <c r="E12" i="16"/>
  <c r="E13" i="16"/>
  <c r="E14" i="16"/>
  <c r="E15" i="16"/>
  <c r="E10" i="16"/>
  <c r="E8" i="16"/>
  <c r="E9" i="16"/>
  <c r="E11" i="16"/>
  <c r="E7" i="16"/>
  <c r="E6" i="16"/>
  <c r="I516" i="17" l="1"/>
  <c r="G330" i="17"/>
  <c r="E521" i="17"/>
  <c r="G5" i="20" l="1"/>
  <c r="G4" i="20"/>
  <c r="G6" i="20" l="1"/>
  <c r="G8" i="20" l="1"/>
  <c r="G8" i="17"/>
  <c r="G9" i="17"/>
  <c r="G10" i="17"/>
  <c r="G11" i="17"/>
  <c r="G12" i="17"/>
  <c r="G13" i="17"/>
  <c r="G14" i="17"/>
  <c r="G15" i="17"/>
  <c r="G16" i="17"/>
  <c r="G17" i="17"/>
  <c r="G18" i="17"/>
  <c r="G19" i="17"/>
  <c r="G20" i="17"/>
  <c r="G21" i="17"/>
  <c r="G22" i="17"/>
  <c r="G23" i="17"/>
  <c r="G24" i="17"/>
  <c r="G25" i="17"/>
  <c r="G26" i="17"/>
  <c r="G27" i="17"/>
  <c r="G28" i="17"/>
  <c r="G29" i="17"/>
  <c r="G30" i="17"/>
  <c r="G31" i="17"/>
  <c r="G32" i="17"/>
  <c r="G33" i="17"/>
  <c r="G34" i="17"/>
  <c r="G35" i="17"/>
  <c r="G36" i="17"/>
  <c r="G37" i="17"/>
  <c r="G38" i="17"/>
  <c r="G39" i="17"/>
  <c r="G40" i="17"/>
  <c r="G41" i="17"/>
  <c r="G42" i="17"/>
  <c r="G43" i="17"/>
  <c r="G44" i="17"/>
  <c r="G45" i="17"/>
  <c r="G46" i="17"/>
  <c r="G47" i="17"/>
  <c r="G49" i="17"/>
  <c r="G50" i="17"/>
  <c r="G51" i="17"/>
  <c r="G52" i="17"/>
  <c r="G53" i="17"/>
  <c r="G54" i="17"/>
  <c r="G55" i="17"/>
  <c r="G56" i="17"/>
  <c r="G57" i="17"/>
  <c r="G58" i="17"/>
  <c r="G59" i="17"/>
  <c r="G60" i="17"/>
  <c r="G61" i="17"/>
  <c r="G62" i="17"/>
  <c r="G63" i="17"/>
  <c r="G64" i="17"/>
  <c r="G65" i="17"/>
  <c r="G66" i="17"/>
  <c r="G67" i="17"/>
  <c r="G68" i="17"/>
  <c r="G69" i="17"/>
  <c r="G70" i="17"/>
  <c r="G71" i="17"/>
  <c r="G72" i="17"/>
  <c r="G73" i="17"/>
  <c r="G74" i="17"/>
  <c r="G75" i="17"/>
  <c r="G76" i="17"/>
  <c r="G77" i="17"/>
  <c r="G78" i="17"/>
  <c r="G79" i="17"/>
  <c r="G80" i="17"/>
  <c r="G81" i="17"/>
  <c r="G82" i="17"/>
  <c r="G83" i="17"/>
  <c r="G84" i="17"/>
  <c r="G85" i="17"/>
  <c r="G86" i="17"/>
  <c r="G87" i="17"/>
  <c r="G88" i="17"/>
  <c r="G89" i="17"/>
  <c r="G90" i="17"/>
  <c r="G91" i="17"/>
  <c r="G92" i="17"/>
  <c r="G93" i="17"/>
  <c r="G94" i="17"/>
  <c r="G95" i="17"/>
  <c r="G96" i="17"/>
  <c r="G97" i="17"/>
  <c r="G98" i="17"/>
  <c r="G99" i="17"/>
  <c r="G100" i="17"/>
  <c r="G101" i="17"/>
  <c r="G102" i="17"/>
  <c r="G103" i="17"/>
  <c r="G104" i="17"/>
  <c r="G105" i="17"/>
  <c r="G106" i="17"/>
  <c r="G107" i="17"/>
  <c r="G108" i="17"/>
  <c r="G109" i="17"/>
  <c r="G110" i="17"/>
  <c r="G111" i="17"/>
  <c r="G112" i="17"/>
  <c r="G113" i="17"/>
  <c r="G114" i="17"/>
  <c r="G115" i="17"/>
  <c r="G116" i="17"/>
  <c r="G117" i="17"/>
  <c r="G118" i="17"/>
  <c r="G119" i="17"/>
  <c r="G120" i="17"/>
  <c r="G121" i="17"/>
  <c r="G122" i="17"/>
  <c r="G123" i="17"/>
  <c r="G124" i="17"/>
  <c r="G125" i="17"/>
  <c r="G126" i="17"/>
  <c r="G127" i="17"/>
  <c r="G128" i="17"/>
  <c r="G129" i="17"/>
  <c r="G130" i="17"/>
  <c r="G131" i="17"/>
  <c r="G132" i="17"/>
  <c r="G133" i="17"/>
  <c r="G134" i="17"/>
  <c r="G135" i="17"/>
  <c r="G136" i="17"/>
  <c r="G137" i="17"/>
  <c r="G138" i="17"/>
  <c r="G139" i="17"/>
  <c r="G140" i="17"/>
  <c r="G141" i="17"/>
  <c r="G142" i="17"/>
  <c r="G143" i="17"/>
  <c r="G144" i="17"/>
  <c r="G145" i="17"/>
  <c r="G146" i="17"/>
  <c r="G147" i="17"/>
  <c r="G148" i="17"/>
  <c r="G149" i="17"/>
  <c r="G150" i="17"/>
  <c r="G151" i="17"/>
  <c r="G152" i="17"/>
  <c r="G153" i="17"/>
  <c r="G154" i="17"/>
  <c r="G155" i="17"/>
  <c r="G156" i="17"/>
  <c r="G157" i="17"/>
  <c r="G158" i="17"/>
  <c r="G159" i="17"/>
  <c r="G160" i="17"/>
  <c r="G161" i="17"/>
  <c r="G162" i="17"/>
  <c r="G163" i="17"/>
  <c r="G164" i="17"/>
  <c r="G165" i="17"/>
  <c r="G166" i="17"/>
  <c r="G167" i="17"/>
  <c r="G168" i="17"/>
  <c r="G169" i="17"/>
  <c r="G170" i="17"/>
  <c r="G171" i="17"/>
  <c r="G172" i="17"/>
  <c r="G173" i="17"/>
  <c r="G174" i="17"/>
  <c r="G175" i="17"/>
  <c r="G176" i="17"/>
  <c r="G177" i="17"/>
  <c r="G178" i="17"/>
  <c r="G179" i="17"/>
  <c r="G180" i="17"/>
  <c r="G181" i="17"/>
  <c r="G182" i="17"/>
  <c r="G183" i="17"/>
  <c r="G184" i="17"/>
  <c r="G185" i="17"/>
  <c r="G186" i="17"/>
  <c r="G187" i="17"/>
  <c r="G188" i="17"/>
  <c r="G189" i="17"/>
  <c r="G190" i="17"/>
  <c r="G191" i="17"/>
  <c r="G192" i="17"/>
  <c r="G193" i="17"/>
  <c r="G194" i="17"/>
  <c r="G195" i="17"/>
  <c r="G196" i="17"/>
  <c r="G197" i="17"/>
  <c r="G198" i="17"/>
  <c r="G199" i="17"/>
  <c r="G200" i="17"/>
  <c r="G201" i="17"/>
  <c r="G202" i="17"/>
  <c r="G203" i="17"/>
  <c r="G204" i="17"/>
  <c r="G205" i="17"/>
  <c r="G206" i="17"/>
  <c r="G207" i="17"/>
  <c r="G208" i="17"/>
  <c r="G209" i="17"/>
  <c r="G210" i="17"/>
  <c r="G211" i="17"/>
  <c r="G212" i="17"/>
  <c r="G213" i="17"/>
  <c r="G214" i="17"/>
  <c r="G215" i="17"/>
  <c r="G216" i="17"/>
  <c r="G217" i="17"/>
  <c r="G218" i="17"/>
  <c r="G219" i="17"/>
  <c r="G220" i="17"/>
  <c r="G221" i="17"/>
  <c r="G222" i="17"/>
  <c r="G223" i="17"/>
  <c r="G224" i="17"/>
  <c r="G225" i="17"/>
  <c r="G226" i="17"/>
  <c r="G227" i="17"/>
  <c r="G228" i="17"/>
  <c r="G229" i="17"/>
  <c r="G230" i="17"/>
  <c r="G231" i="17"/>
  <c r="G232" i="17"/>
  <c r="G233" i="17"/>
  <c r="G234" i="17"/>
  <c r="G235" i="17"/>
  <c r="G236" i="17"/>
  <c r="G237" i="17"/>
  <c r="G238" i="17"/>
  <c r="G239" i="17"/>
  <c r="G240" i="17"/>
  <c r="G241" i="17"/>
  <c r="G242" i="17"/>
  <c r="G243" i="17"/>
  <c r="G244" i="17"/>
  <c r="G245" i="17"/>
  <c r="G246" i="17"/>
  <c r="G247" i="17"/>
  <c r="G248" i="17"/>
  <c r="G249" i="17"/>
  <c r="G250" i="17"/>
  <c r="G251" i="17"/>
  <c r="G252" i="17"/>
  <c r="G253" i="17"/>
  <c r="G254" i="17"/>
  <c r="G255" i="17"/>
  <c r="G256" i="17"/>
  <c r="G257" i="17"/>
  <c r="G258" i="17"/>
  <c r="G259" i="17"/>
  <c r="G260" i="17"/>
  <c r="G261" i="17"/>
  <c r="G262" i="17"/>
  <c r="G263" i="17"/>
  <c r="G264" i="17"/>
  <c r="G265" i="17"/>
  <c r="G266" i="17"/>
  <c r="G267" i="17"/>
  <c r="G268" i="17"/>
  <c r="G269" i="17"/>
  <c r="G270" i="17"/>
  <c r="G271" i="17"/>
  <c r="G272" i="17"/>
  <c r="G273" i="17"/>
  <c r="G274" i="17"/>
  <c r="G275" i="17"/>
  <c r="G276" i="17"/>
  <c r="G277" i="17"/>
  <c r="G278" i="17"/>
  <c r="G279" i="17"/>
  <c r="G280" i="17"/>
  <c r="G281" i="17"/>
  <c r="G282" i="17"/>
  <c r="G283" i="17"/>
  <c r="G284" i="17"/>
  <c r="G285" i="17"/>
  <c r="G286" i="17"/>
  <c r="G287" i="17"/>
  <c r="G288" i="17"/>
  <c r="G289" i="17"/>
  <c r="G290" i="17"/>
  <c r="G291" i="17"/>
  <c r="G292" i="17"/>
  <c r="G293" i="17"/>
  <c r="G294" i="17"/>
  <c r="G295" i="17"/>
  <c r="G296" i="17"/>
  <c r="G297" i="17"/>
  <c r="G298" i="17"/>
  <c r="G299" i="17"/>
  <c r="G300" i="17"/>
  <c r="G301" i="17"/>
  <c r="G302" i="17"/>
  <c r="G303" i="17"/>
  <c r="G304" i="17"/>
  <c r="G305" i="17"/>
  <c r="G306" i="17"/>
  <c r="G307" i="17"/>
  <c r="G308" i="17"/>
  <c r="G309" i="17"/>
  <c r="G310" i="17"/>
  <c r="G311" i="17"/>
  <c r="G312" i="17"/>
  <c r="G313" i="17"/>
  <c r="G314" i="17"/>
  <c r="G315" i="17"/>
  <c r="G316" i="17"/>
  <c r="G317" i="17"/>
  <c r="G318" i="17"/>
  <c r="G319" i="17"/>
  <c r="G320" i="17"/>
  <c r="G321" i="17"/>
  <c r="G322" i="17"/>
  <c r="G323" i="17"/>
  <c r="G324" i="17"/>
  <c r="G325" i="17"/>
  <c r="G326" i="17"/>
  <c r="G327" i="17"/>
  <c r="G328" i="17"/>
  <c r="G329" i="17"/>
  <c r="G331" i="17"/>
  <c r="G332" i="17"/>
  <c r="G333" i="17"/>
  <c r="G334" i="17"/>
  <c r="G335" i="17"/>
  <c r="G336" i="17"/>
  <c r="G337" i="17"/>
  <c r="G338" i="17"/>
  <c r="G339" i="17"/>
  <c r="G340" i="17"/>
  <c r="G341" i="17"/>
  <c r="G342" i="17"/>
  <c r="G343" i="17"/>
  <c r="G344" i="17"/>
  <c r="G345" i="17"/>
  <c r="G346" i="17"/>
  <c r="G347" i="17"/>
  <c r="G348" i="17"/>
  <c r="G349" i="17"/>
  <c r="G350" i="17"/>
  <c r="G351" i="17"/>
  <c r="G352" i="17"/>
  <c r="G353" i="17"/>
  <c r="G354" i="17"/>
  <c r="G355" i="17"/>
  <c r="G356" i="17"/>
  <c r="G357" i="17"/>
  <c r="G358" i="17"/>
  <c r="G359" i="17"/>
  <c r="G360" i="17"/>
  <c r="G361" i="17"/>
  <c r="G362" i="17"/>
  <c r="G363" i="17"/>
  <c r="G364" i="17"/>
  <c r="G365" i="17"/>
  <c r="G366" i="17"/>
  <c r="G367" i="17"/>
  <c r="G368" i="17"/>
  <c r="G369" i="17"/>
  <c r="G370" i="17"/>
  <c r="G371" i="17"/>
  <c r="G372" i="17"/>
  <c r="G373" i="17"/>
  <c r="G374" i="17"/>
  <c r="G375" i="17"/>
  <c r="G376" i="17"/>
  <c r="G377" i="17"/>
  <c r="G378" i="17"/>
  <c r="G379" i="17"/>
  <c r="G380" i="17"/>
  <c r="G381" i="17"/>
  <c r="G382" i="17"/>
  <c r="G383" i="17"/>
  <c r="G384" i="17"/>
  <c r="G385" i="17"/>
  <c r="G386" i="17"/>
  <c r="G387" i="17"/>
  <c r="G388" i="17"/>
  <c r="G389" i="17"/>
  <c r="G390" i="17"/>
  <c r="G391" i="17"/>
  <c r="G392" i="17"/>
  <c r="G393" i="17"/>
  <c r="G394" i="17"/>
  <c r="G395" i="17"/>
  <c r="G396" i="17"/>
  <c r="G397" i="17"/>
  <c r="G398" i="17"/>
  <c r="G399" i="17"/>
  <c r="G400" i="17"/>
  <c r="G401" i="17"/>
  <c r="G402" i="17"/>
  <c r="G403" i="17"/>
  <c r="G404" i="17"/>
  <c r="G405" i="17"/>
  <c r="G406" i="17"/>
  <c r="G407" i="17"/>
  <c r="G408" i="17"/>
  <c r="G409" i="17"/>
  <c r="G410" i="17"/>
  <c r="G411" i="17"/>
  <c r="G412" i="17"/>
  <c r="G413" i="17"/>
  <c r="G414" i="17"/>
  <c r="G415" i="17"/>
  <c r="G416" i="17"/>
  <c r="G417" i="17"/>
  <c r="G418" i="17"/>
  <c r="G419" i="17"/>
  <c r="G420" i="17"/>
  <c r="G421" i="17"/>
  <c r="G422" i="17"/>
  <c r="G423" i="17"/>
  <c r="G424" i="17"/>
  <c r="G425" i="17"/>
  <c r="G426" i="17"/>
  <c r="G427" i="17"/>
  <c r="G428" i="17"/>
  <c r="G429" i="17"/>
  <c r="G430" i="17"/>
  <c r="G431" i="17"/>
  <c r="G432" i="17"/>
  <c r="G433" i="17"/>
  <c r="G434" i="17"/>
  <c r="G435" i="17"/>
  <c r="G436" i="17"/>
  <c r="G437" i="17"/>
  <c r="G438" i="17"/>
  <c r="G439" i="17"/>
  <c r="G440" i="17"/>
  <c r="G441" i="17"/>
  <c r="G442" i="17"/>
  <c r="G443" i="17"/>
  <c r="G444" i="17"/>
  <c r="G445" i="17"/>
  <c r="G446" i="17"/>
  <c r="G447" i="17"/>
  <c r="G448" i="17"/>
  <c r="G449" i="17"/>
  <c r="G450" i="17"/>
  <c r="G451" i="17"/>
  <c r="G452" i="17"/>
  <c r="G453" i="17"/>
  <c r="G454" i="17"/>
  <c r="G455" i="17"/>
  <c r="G456" i="17"/>
  <c r="G457" i="17"/>
  <c r="G458" i="17"/>
  <c r="G459" i="17"/>
  <c r="G460" i="17"/>
  <c r="G461" i="17"/>
  <c r="G462" i="17"/>
  <c r="G463" i="17"/>
  <c r="G464" i="17"/>
  <c r="G465" i="17"/>
  <c r="G466" i="17"/>
  <c r="G467" i="17"/>
  <c r="G468" i="17"/>
  <c r="G469" i="17"/>
  <c r="G470" i="17"/>
  <c r="G471" i="17"/>
  <c r="G472" i="17"/>
  <c r="G473" i="17"/>
  <c r="G474" i="17"/>
  <c r="G475" i="17"/>
  <c r="G476" i="17"/>
  <c r="G477" i="17"/>
  <c r="G478" i="17"/>
  <c r="G479" i="17"/>
  <c r="G480" i="17"/>
  <c r="G481" i="17"/>
  <c r="G482" i="17"/>
  <c r="G483" i="17"/>
  <c r="G484" i="17"/>
  <c r="G485" i="17"/>
  <c r="G486" i="17"/>
  <c r="G487" i="17"/>
  <c r="G488" i="17"/>
  <c r="G489" i="17"/>
  <c r="G490" i="17"/>
  <c r="G491" i="17"/>
  <c r="G492" i="17"/>
  <c r="G493" i="17"/>
  <c r="G494" i="17"/>
  <c r="G495" i="17"/>
  <c r="G496" i="17"/>
  <c r="G497" i="17"/>
  <c r="G498" i="17"/>
  <c r="G499" i="17"/>
  <c r="G500" i="17"/>
  <c r="G501" i="17"/>
  <c r="G502" i="17"/>
  <c r="G503" i="17"/>
  <c r="G504" i="17"/>
  <c r="G505" i="17"/>
  <c r="G506" i="17"/>
  <c r="G507" i="17"/>
  <c r="G508" i="17"/>
  <c r="G509" i="17"/>
  <c r="G510" i="17"/>
  <c r="G511" i="17"/>
  <c r="G512" i="17"/>
  <c r="G513" i="17"/>
  <c r="G514" i="17"/>
  <c r="G515" i="17"/>
  <c r="E206" i="16" l="1"/>
  <c r="C206" i="16"/>
  <c r="G7" i="17" l="1"/>
  <c r="H516" i="17" s="1"/>
  <c r="E529" i="17" s="1"/>
  <c r="H518" i="17" l="1"/>
  <c r="E213" i="16" l="1"/>
  <c r="AG8" i="13" l="1"/>
  <c r="E527" i="17" l="1"/>
  <c r="E528" i="17" l="1"/>
  <c r="E210" i="16"/>
  <c r="E545" i="17" l="1"/>
  <c r="E537" i="17"/>
  <c r="E539" i="17" s="1"/>
  <c r="E530" i="17"/>
  <c r="E212" i="16"/>
  <c r="E214" i="16" s="1"/>
  <c r="E216" i="16" s="1"/>
  <c r="E531" i="17" l="1"/>
  <c r="E532" i="17" s="1"/>
  <c r="E542" i="17" s="1"/>
  <c r="E540" i="17"/>
  <c r="A7" i="16"/>
  <c r="A8" i="16" s="1"/>
  <c r="A9" i="16" s="1"/>
  <c r="A10" i="16" s="1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A37" i="16" s="1"/>
  <c r="A38" i="16" s="1"/>
  <c r="A39" i="16" s="1"/>
  <c r="A40" i="16" s="1"/>
  <c r="A41" i="16" s="1"/>
  <c r="A42" i="16" s="1"/>
  <c r="A43" i="16" s="1"/>
  <c r="A44" i="16" s="1"/>
  <c r="A45" i="16" s="1"/>
  <c r="A46" i="16" s="1"/>
  <c r="A47" i="16" s="1"/>
  <c r="A48" i="16" s="1"/>
  <c r="A49" i="16" s="1"/>
  <c r="A50" i="16" s="1"/>
  <c r="A51" i="16" s="1"/>
  <c r="A52" i="16" s="1"/>
  <c r="A53" i="16" s="1"/>
  <c r="A54" i="16" s="1"/>
  <c r="A55" i="16" s="1"/>
  <c r="A56" i="16" s="1"/>
  <c r="A57" i="16" s="1"/>
  <c r="A58" i="16" s="1"/>
  <c r="A59" i="16" s="1"/>
  <c r="A60" i="16" s="1"/>
  <c r="A61" i="16" s="1"/>
  <c r="A62" i="16" s="1"/>
  <c r="A63" i="16" s="1"/>
  <c r="A64" i="16" s="1"/>
  <c r="A65" i="16" s="1"/>
  <c r="A66" i="16" s="1"/>
  <c r="A67" i="16" s="1"/>
  <c r="A68" i="16" s="1"/>
  <c r="A69" i="16" s="1"/>
  <c r="A70" i="16" s="1"/>
  <c r="A71" i="16" s="1"/>
  <c r="A72" i="16" s="1"/>
  <c r="A73" i="16" s="1"/>
  <c r="A74" i="16" s="1"/>
  <c r="A75" i="16" s="1"/>
  <c r="A76" i="16" s="1"/>
  <c r="A77" i="16" s="1"/>
  <c r="A78" i="16" s="1"/>
  <c r="A79" i="16" s="1"/>
  <c r="A80" i="16" s="1"/>
  <c r="A81" i="16" s="1"/>
  <c r="A82" i="16" s="1"/>
  <c r="A83" i="16" s="1"/>
  <c r="A84" i="16" s="1"/>
  <c r="A85" i="16" s="1"/>
  <c r="A86" i="16" s="1"/>
  <c r="A87" i="16" s="1"/>
  <c r="A88" i="16" s="1"/>
  <c r="A89" i="16" s="1"/>
  <c r="A90" i="16" s="1"/>
  <c r="A91" i="16" s="1"/>
  <c r="A92" i="16" s="1"/>
  <c r="A93" i="16" s="1"/>
  <c r="A94" i="16" s="1"/>
  <c r="A95" i="16" s="1"/>
  <c r="A96" i="16" s="1"/>
  <c r="A97" i="16" s="1"/>
  <c r="A98" i="16" s="1"/>
  <c r="A99" i="16" s="1"/>
  <c r="A100" i="16" s="1"/>
  <c r="A101" i="16" s="1"/>
  <c r="A102" i="16" s="1"/>
  <c r="A103" i="16" s="1"/>
  <c r="A104" i="16" s="1"/>
  <c r="A105" i="16" s="1"/>
  <c r="A106" i="16" s="1"/>
  <c r="A107" i="16" s="1"/>
  <c r="A108" i="16" s="1"/>
  <c r="A109" i="16" s="1"/>
  <c r="A110" i="16" s="1"/>
  <c r="A111" i="16" s="1"/>
  <c r="A112" i="16" s="1"/>
  <c r="A113" i="16" s="1"/>
  <c r="A114" i="16" s="1"/>
  <c r="A115" i="16" s="1"/>
  <c r="A116" i="16" s="1"/>
  <c r="A117" i="16" s="1"/>
  <c r="A118" i="16" s="1"/>
  <c r="A119" i="16" s="1"/>
  <c r="A120" i="16" s="1"/>
  <c r="A121" i="16" s="1"/>
  <c r="A122" i="16" s="1"/>
  <c r="A123" i="16" s="1"/>
  <c r="A124" i="16" s="1"/>
  <c r="A125" i="16" s="1"/>
  <c r="A126" i="16" s="1"/>
  <c r="A127" i="16" s="1"/>
  <c r="A128" i="16" s="1"/>
  <c r="A129" i="16" s="1"/>
  <c r="A130" i="16" s="1"/>
  <c r="A131" i="16" s="1"/>
  <c r="A132" i="16" s="1"/>
  <c r="A133" i="16" s="1"/>
  <c r="A134" i="16" s="1"/>
  <c r="A135" i="16" s="1"/>
  <c r="A136" i="16" s="1"/>
  <c r="A137" i="16" s="1"/>
  <c r="A138" i="16" s="1"/>
  <c r="A139" i="16" s="1"/>
  <c r="A140" i="16" s="1"/>
  <c r="A141" i="16" s="1"/>
  <c r="A142" i="16" s="1"/>
  <c r="A143" i="16" s="1"/>
  <c r="A144" i="16" s="1"/>
  <c r="A145" i="16" s="1"/>
  <c r="A146" i="16" s="1"/>
  <c r="A147" i="16" s="1"/>
  <c r="A148" i="16" s="1"/>
  <c r="A149" i="16" s="1"/>
  <c r="A150" i="16" s="1"/>
  <c r="A151" i="16" s="1"/>
  <c r="A152" i="16" s="1"/>
  <c r="A153" i="16" s="1"/>
  <c r="A154" i="16" s="1"/>
  <c r="A155" i="16" s="1"/>
  <c r="A156" i="16" s="1"/>
  <c r="A157" i="16" s="1"/>
  <c r="A158" i="16" s="1"/>
  <c r="A159" i="16" s="1"/>
  <c r="A160" i="16" s="1"/>
  <c r="A161" i="16" s="1"/>
  <c r="A162" i="16" s="1"/>
  <c r="A163" i="16" s="1"/>
  <c r="A164" i="16" s="1"/>
  <c r="A165" i="16" s="1"/>
  <c r="A166" i="16" s="1"/>
  <c r="A167" i="16" s="1"/>
  <c r="A168" i="16" s="1"/>
  <c r="A169" i="16" s="1"/>
  <c r="A170" i="16" s="1"/>
  <c r="A171" i="16" s="1"/>
  <c r="A172" i="16" s="1"/>
  <c r="A173" i="16" s="1"/>
  <c r="A174" i="16" s="1"/>
  <c r="A175" i="16" s="1"/>
  <c r="A176" i="16" s="1"/>
  <c r="A177" i="16" s="1"/>
  <c r="A178" i="16" s="1"/>
  <c r="A179" i="16" s="1"/>
  <c r="A180" i="16" s="1"/>
  <c r="A181" i="16" s="1"/>
  <c r="A182" i="16" s="1"/>
  <c r="A183" i="16" s="1"/>
  <c r="A184" i="16" s="1"/>
  <c r="A185" i="16" s="1"/>
  <c r="A186" i="16" s="1"/>
  <c r="A187" i="16" s="1"/>
  <c r="A188" i="16" s="1"/>
  <c r="A189" i="16" s="1"/>
  <c r="A190" i="16" s="1"/>
  <c r="A191" i="16" s="1"/>
  <c r="A192" i="16" s="1"/>
  <c r="A193" i="16" s="1"/>
  <c r="A194" i="16" s="1"/>
  <c r="A195" i="16" s="1"/>
  <c r="A196" i="16" s="1"/>
  <c r="A197" i="16" s="1"/>
  <c r="A198" i="16" s="1"/>
  <c r="A199" i="16" s="1"/>
  <c r="A200" i="16" s="1"/>
  <c r="A201" i="16" s="1"/>
  <c r="A202" i="16" s="1"/>
  <c r="A203" i="16" s="1"/>
  <c r="A204" i="16" s="1"/>
  <c r="A205" i="16" s="1"/>
  <c r="H5" i="3" l="1"/>
  <c r="H6" i="3" s="1"/>
  <c r="I5" i="3" l="1"/>
  <c r="I6" i="3" s="1"/>
</calcChain>
</file>

<file path=xl/sharedStrings.xml><?xml version="1.0" encoding="utf-8"?>
<sst xmlns="http://schemas.openxmlformats.org/spreadsheetml/2006/main" count="1141" uniqueCount="624">
  <si>
    <t>ИТОГО:</t>
  </si>
  <si>
    <t>Дата поверки</t>
  </si>
  <si>
    <t>Примечание</t>
  </si>
  <si>
    <t>Email: sorokasa555@yandex.ru</t>
  </si>
  <si>
    <t>8(916)334-1977</t>
  </si>
  <si>
    <t xml:space="preserve">Тел. 8(498)683-1483;  </t>
  </si>
  <si>
    <t>100/5</t>
  </si>
  <si>
    <t>№ счётчика</t>
  </si>
  <si>
    <t>кВт/ч</t>
  </si>
  <si>
    <t>Электроснабжение</t>
  </si>
  <si>
    <t>04</t>
  </si>
  <si>
    <t>куб.м.</t>
  </si>
  <si>
    <t>Водоотведение</t>
  </si>
  <si>
    <t>03</t>
  </si>
  <si>
    <t>Холодное водоснабжение</t>
  </si>
  <si>
    <t>Гкал</t>
  </si>
  <si>
    <t>02</t>
  </si>
  <si>
    <t>по нормативу</t>
  </si>
  <si>
    <t>по ИПУ</t>
  </si>
  <si>
    <t>прибора учета</t>
  </si>
  <si>
    <t>на общедомовые нужды</t>
  </si>
  <si>
    <t>в помещениях дома</t>
  </si>
  <si>
    <t>общедомового</t>
  </si>
  <si>
    <t>измерен.</t>
  </si>
  <si>
    <t>постав.</t>
  </si>
  <si>
    <t>Суммарный объем коммунальных услуг</t>
  </si>
  <si>
    <t>Текущие показания</t>
  </si>
  <si>
    <t>Ед.</t>
  </si>
  <si>
    <t>Вид коммунальной услуги</t>
  </si>
  <si>
    <t>Код</t>
  </si>
  <si>
    <t>Смешанные ТКО</t>
  </si>
  <si>
    <t>показатель расчетной единицы</t>
  </si>
  <si>
    <t>Расчетная площадь</t>
  </si>
  <si>
    <t>Тариф руб/куб.м</t>
  </si>
  <si>
    <t>Объем, куб.м.</t>
  </si>
  <si>
    <t>Сумма, рубли</t>
  </si>
  <si>
    <t>стоимость на 1 кв. м</t>
  </si>
  <si>
    <t>Рассчет платы вывоза ТКО</t>
  </si>
  <si>
    <t>Ввод показаний по счетчикам</t>
  </si>
  <si>
    <t>Вид показаний</t>
  </si>
  <si>
    <t>№ Документа</t>
  </si>
  <si>
    <t>Кв.№</t>
  </si>
  <si>
    <t>3</t>
  </si>
  <si>
    <t>1</t>
  </si>
  <si>
    <t>39792032</t>
  </si>
  <si>
    <t>75/5</t>
  </si>
  <si>
    <t>39807174</t>
  </si>
  <si>
    <t>Инженер Сорока С.А.</t>
  </si>
  <si>
    <t>Потребление ТЭ всем паркингом (с ОДН) и распределение ее по машиноместам собственников</t>
  </si>
  <si>
    <t>№ ОПУ</t>
  </si>
  <si>
    <t>Поверка до</t>
  </si>
  <si>
    <t>Показание ТЭ (учет),         Гкал</t>
  </si>
  <si>
    <t>Показание ТЭ (расчет),         Гкал</t>
  </si>
  <si>
    <t>Расход ТЭ (расчетный период) на кв. м в МКД(формула 3 Приложение №2 ПП РФ 354 от 06.05.11 г.), Гкал/кв.м.</t>
  </si>
  <si>
    <t>Расход тепловой энергии (расчетный период) в МЖД (формула 3 Приложение №2  ПП РФ 354 от 06.05.11 г.), перевод из  Гкал/кв.м на Рубли/кв.м.</t>
  </si>
  <si>
    <t>Площадь стоянок паркинга, собственность, кв. м</t>
  </si>
  <si>
    <t>Владелец стоянки,                   ФИО</t>
  </si>
  <si>
    <t xml:space="preserve"> №     стоянки</t>
  </si>
  <si>
    <t>Площадь стоянки,         м2</t>
  </si>
  <si>
    <t>ФИО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</si>
  <si>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</si>
  <si>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</si>
  <si>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</si>
  <si>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</si>
  <si>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</si>
  <si>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</si>
  <si>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</si>
  <si>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</si>
  <si>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</si>
  <si>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</si>
  <si>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</si>
  <si>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</si>
  <si>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</si>
  <si>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</si>
  <si>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</si>
  <si>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</si>
  <si>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</si>
  <si>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</si>
  <si>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</si>
  <si>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</si>
  <si>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</si>
  <si>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</si>
  <si>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</si>
  <si>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</si>
  <si>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</si>
  <si>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</si>
  <si>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</si>
  <si>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</si>
  <si>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</si>
  <si>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</si>
  <si>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</si>
  <si>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</si>
  <si>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</si>
  <si>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</si>
  <si>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</si>
  <si>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</si>
  <si>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</si>
  <si>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</si>
  <si>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</si>
  <si>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</si>
  <si>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</si>
  <si>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</si>
  <si>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</si>
  <si>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</si>
  <si>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</si>
  <si>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</si>
  <si>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</si>
  <si>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</si>
  <si>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</si>
  <si>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</si>
  <si>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</si>
  <si>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</si>
  <si>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</si>
  <si>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</si>
  <si>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</si>
  <si>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</si>
  <si>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</si>
  <si>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</si>
  <si>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</si>
  <si>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</si>
  <si>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</si>
  <si>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</si>
  <si>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</si>
  <si>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</si>
  <si>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</si>
  <si>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</si>
  <si>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</si>
  <si>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</si>
  <si>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</si>
  <si>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</si>
  <si>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</si>
  <si>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</si>
  <si>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</si>
  <si>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</si>
  <si>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</si>
  <si>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</si>
  <si>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</si>
  <si>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</si>
  <si>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</si>
  <si>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</si>
  <si>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</si>
  <si>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</si>
  <si>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</si>
  <si>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</si>
  <si>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</si>
  <si>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</si>
  <si>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</si>
  <si>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</si>
  <si>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</si>
  <si>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</si>
  <si>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</si>
  <si>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</si>
  <si>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</si>
  <si>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</si>
  <si>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</si>
  <si>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</si>
  <si>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</si>
  <si>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</si>
  <si>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</si>
  <si>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</si>
  <si>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</si>
  <si>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</si>
  <si>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</si>
  <si>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</si>
  <si>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</si>
  <si>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</si>
  <si>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</si>
  <si>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</si>
  <si>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</si>
  <si>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</si>
  <si>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</si>
  <si>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</si>
  <si>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</si>
  <si>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</si>
  <si>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</si>
  <si>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</si>
  <si>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</si>
  <si>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</si>
  <si>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</si>
  <si>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</si>
  <si>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</si>
  <si>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</si>
  <si>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</si>
  <si>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</si>
  <si>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</si>
  <si>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</si>
  <si>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</si>
  <si>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</si>
  <si>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</si>
  <si>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</si>
  <si>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</si>
  <si>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</si>
  <si>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</si>
  <si>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</si>
  <si>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</si>
  <si>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</si>
  <si>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</si>
  <si>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</si>
  <si>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</si>
  <si>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</si>
  <si>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</si>
  <si>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</si>
  <si>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</si>
  <si>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</si>
  <si>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</si>
  <si>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</si>
  <si>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</si>
  <si>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</si>
  <si>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</si>
  <si>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</si>
  <si>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</si>
  <si>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</si>
  <si>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</si>
  <si>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</si>
  <si>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</si>
  <si>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</si>
  <si>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</si>
  <si>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</si>
  <si>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</si>
  <si>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</si>
  <si>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</si>
  <si>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</si>
  <si>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</si>
  <si>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</si>
  <si>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</si>
  <si>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</si>
  <si>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</si>
  <si>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</si>
  <si>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</si>
  <si>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</si>
  <si>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</si>
  <si>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</si>
  <si>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</si>
  <si>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</si>
  <si>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</si>
  <si>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</si>
  <si>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</si>
  <si>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</si>
  <si>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</si>
  <si>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</si>
  <si>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</si>
  <si>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</si>
  <si>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</si>
  <si>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</si>
  <si>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</si>
  <si>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</si>
  <si>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</si>
  <si>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</si>
  <si>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</si>
  <si>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</si>
  <si>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</si>
  <si>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</si>
  <si>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</si>
  <si>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</si>
  <si>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</si>
  <si>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</si>
  <si>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</si>
  <si>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</si>
  <si>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</si>
  <si>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</si>
  <si>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</si>
  <si>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</si>
  <si>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</si>
  <si>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</si>
  <si>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</si>
  <si>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</si>
  <si>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</si>
  <si>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</si>
  <si>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</si>
  <si>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</si>
  <si>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</si>
  <si>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</si>
  <si>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</si>
  <si>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</si>
  <si>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</si>
  <si>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</si>
  <si>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</si>
  <si>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</si>
  <si>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</si>
  <si>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</si>
  <si>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</si>
  <si>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</si>
  <si>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</si>
  <si>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</si>
  <si>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</si>
  <si>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</si>
  <si>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</si>
  <si>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</si>
  <si>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</si>
  <si>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</si>
  <si>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</si>
  <si>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</si>
  <si>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</si>
  <si>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</si>
  <si>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</si>
  <si>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</si>
  <si>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</si>
  <si>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</si>
  <si>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</si>
  <si>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</si>
  <si>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</si>
  <si>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</si>
  <si>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</si>
  <si>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</si>
  <si>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</si>
  <si>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</si>
  <si>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</si>
  <si>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</si>
  <si>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</si>
  <si>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</si>
  <si>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</si>
  <si>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</si>
  <si>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</si>
  <si>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</si>
  <si>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</si>
  <si>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</si>
  <si>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</si>
  <si>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</si>
  <si>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</si>
  <si>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</si>
  <si>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</si>
  <si>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</si>
  <si>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</si>
  <si>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</si>
  <si>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</si>
  <si>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</si>
  <si>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</si>
  <si>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</si>
  <si>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</si>
  <si>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</si>
  <si>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</si>
  <si>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</si>
  <si>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</si>
  <si>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</si>
  <si>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</si>
  <si>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</si>
  <si>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</si>
  <si>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</si>
  <si>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</si>
  <si>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</si>
  <si>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</si>
  <si>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</si>
  <si>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</si>
  <si>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</si>
  <si>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</si>
  <si>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</si>
  <si>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</si>
  <si>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</si>
  <si>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</si>
  <si>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</si>
  <si>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</si>
  <si>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</si>
  <si>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</si>
  <si>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</si>
  <si>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</si>
  <si>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</si>
  <si>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</si>
  <si>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</si>
  <si>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</si>
  <si>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</si>
  <si>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</si>
  <si>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</si>
  <si>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</si>
  <si>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</si>
  <si>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</si>
  <si>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</si>
  <si>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</si>
  <si>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</si>
  <si>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</si>
  <si>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</si>
  <si>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</si>
  <si>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</si>
  <si>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</si>
  <si>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</si>
  <si>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</si>
  <si>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</si>
  <si>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</si>
  <si>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</si>
  <si>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</si>
  <si>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</si>
  <si>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</si>
  <si>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</si>
  <si>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</si>
  <si>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</si>
  <si>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</si>
  <si>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</si>
  <si>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</si>
  <si>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</si>
  <si>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</si>
  <si>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</si>
  <si>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</si>
  <si>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</si>
  <si>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</si>
  <si>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</si>
  <si>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</si>
  <si>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</si>
  <si>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</si>
  <si>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</si>
  <si>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</si>
  <si>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</si>
  <si>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</si>
  <si>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</si>
  <si>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</si>
  <si>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</si>
  <si>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</si>
  <si>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</si>
  <si>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</si>
  <si>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</si>
  <si>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</si>
  <si>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</si>
  <si>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</si>
  <si>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</si>
  <si>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</si>
  <si>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</si>
  <si>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</si>
  <si>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</si>
  <si>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</si>
  <si>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</si>
  <si>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</si>
  <si>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</si>
  <si>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</si>
  <si>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</si>
  <si>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</si>
  <si>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</si>
  <si>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</si>
  <si>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</si>
  <si>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</si>
  <si>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</si>
  <si>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</si>
  <si>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</si>
  <si>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</si>
  <si>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</si>
  <si>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</si>
  <si>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</si>
  <si>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</si>
  <si>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</si>
  <si>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</si>
  <si>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</si>
  <si>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</si>
  <si>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</si>
  <si>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</si>
  <si>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</si>
  <si>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</si>
  <si>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</si>
  <si>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</si>
  <si>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</si>
  <si>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</si>
  <si>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</si>
  <si>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</si>
  <si>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</si>
  <si>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</si>
  <si>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</si>
  <si>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</si>
  <si>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</si>
  <si>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</si>
  <si>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</si>
  <si>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</si>
  <si>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</si>
  <si>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</si>
  <si>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</si>
  <si>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</si>
  <si>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</si>
  <si>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</si>
  <si>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</si>
  <si>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</si>
  <si>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</si>
  <si>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</si>
  <si>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</si>
  <si>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</si>
  <si>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</si>
  <si>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</si>
  <si>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</si>
  <si>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</si>
  <si>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</si>
  <si>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</si>
  <si>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</si>
  <si>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</si>
  <si>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</si>
  <si>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</si>
  <si>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</si>
  <si>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</si>
  <si>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</si>
  <si>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</si>
  <si>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</si>
  <si>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</si>
  <si>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</si>
  <si>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</si>
  <si>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</si>
  <si>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</si>
  <si>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</si>
  <si>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</si>
  <si>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</si>
  <si>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</si>
  <si>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</si>
  <si>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</si>
  <si>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</si>
  <si>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</si>
  <si>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</si>
  <si>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</si>
  <si>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</si>
  <si>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</si>
  <si>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</si>
  <si>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</si>
  <si>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</si>
  <si>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</si>
  <si>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</si>
  <si>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</si>
  <si>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</si>
  <si>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</si>
  <si>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</si>
  <si>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</si>
  <si>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</si>
  <si>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</si>
  <si>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</si>
  <si>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</si>
  <si>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</si>
  <si>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</si>
  <si>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</si>
  <si>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</si>
  <si>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</si>
  <si>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</si>
  <si>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</si>
  <si>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</si>
  <si>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</si>
  <si>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</si>
  <si>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</si>
  <si>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</si>
  <si>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</si>
  <si>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</si>
  <si>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</si>
  <si>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</si>
  <si>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</si>
  <si>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</si>
  <si>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</si>
  <si>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</si>
  <si>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</si>
  <si>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</si>
  <si>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</si>
  <si>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</si>
  <si>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</si>
  <si>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</si>
  <si>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</si>
  <si>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</si>
  <si>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</si>
  <si>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</si>
  <si>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</si>
  <si>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</si>
  <si>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</si>
  <si>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</si>
  <si>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</si>
  <si>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</si>
  <si>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</si>
  <si>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</si>
  <si>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</si>
  <si>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</si>
  <si>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</si>
  <si>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</si>
  <si>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</si>
  <si>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</si>
  <si>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</si>
  <si>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</si>
  <si>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</si>
  <si>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</si>
  <si>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Итого</t>
  </si>
  <si>
    <t>Улица Академика Грушина Дом № 10</t>
  </si>
  <si>
    <t>Отопление</t>
  </si>
  <si>
    <t>Отопление, предыдущие показания</t>
  </si>
  <si>
    <t>Отопление, текущие показания</t>
  </si>
  <si>
    <t>Потребление, ГКал</t>
  </si>
  <si>
    <t>08.04.2026</t>
  </si>
  <si>
    <t>09.04.2026</t>
  </si>
  <si>
    <t>Тариф</t>
  </si>
  <si>
    <t>Площадь помещений, собственность, кв. м</t>
  </si>
  <si>
    <r>
      <rPr>
        <b/>
        <sz val="11"/>
        <color theme="1"/>
        <rFont val="Calibri"/>
        <family val="2"/>
        <charset val="204"/>
        <scheme val="minor"/>
      </rPr>
      <t>N-</t>
    </r>
    <r>
      <rPr>
        <sz val="11"/>
        <color theme="1"/>
        <rFont val="Calibri"/>
        <family val="2"/>
        <charset val="204"/>
        <scheme val="minor"/>
      </rPr>
      <t>Норматив подогрева холодной воды для нужд ГВС, Гкал (</t>
    </r>
    <r>
      <rPr>
        <b/>
        <sz val="11"/>
        <color theme="1"/>
        <rFont val="Calibri"/>
        <family val="2"/>
        <charset val="204"/>
        <scheme val="minor"/>
      </rPr>
      <t>Nгвстэ</t>
    </r>
    <r>
      <rPr>
        <sz val="11"/>
        <color theme="1"/>
        <rFont val="Calibri"/>
        <family val="2"/>
        <charset val="204"/>
        <scheme val="minor"/>
      </rPr>
      <t>)</t>
    </r>
  </si>
  <si>
    <r>
      <t xml:space="preserve">Расход тепловой энергии на отопление, Гкал </t>
    </r>
    <r>
      <rPr>
        <b/>
        <sz val="11"/>
        <color theme="1"/>
        <rFont val="Calibri"/>
        <family val="2"/>
        <charset val="204"/>
        <scheme val="minor"/>
      </rPr>
      <t>(Qот=Vкр-Qгвс)</t>
    </r>
  </si>
  <si>
    <r>
      <t xml:space="preserve">Расход тепловой энергии используемой на подогрев холодной воды для ГВС по нормативу, Гкал </t>
    </r>
    <r>
      <rPr>
        <b/>
        <sz val="11"/>
        <color theme="1"/>
        <rFont val="Calibri"/>
        <family val="2"/>
        <charset val="204"/>
        <scheme val="minor"/>
      </rPr>
      <t>(Qгвс=Nгвстэ*1)</t>
    </r>
  </si>
  <si>
    <t>Объем тепловой энергии на отопление по ИПУ, а в случае отсутствия ИПУ по формуле 18(1), Гкал (2)</t>
  </si>
  <si>
    <r>
      <t xml:space="preserve">Расход ТЭ в паркинге, Гкал </t>
    </r>
    <r>
      <rPr>
        <b/>
        <sz val="11"/>
        <rFont val="Calibri"/>
        <family val="2"/>
        <charset val="204"/>
        <scheme val="minor"/>
      </rPr>
      <t>(Qп)</t>
    </r>
  </si>
  <si>
    <r>
      <t>Расход горячей воды во всех помещениях дома, куб.м.</t>
    </r>
    <r>
      <rPr>
        <b/>
        <sz val="11"/>
        <rFont val="Calibri"/>
        <family val="2"/>
        <charset val="204"/>
        <scheme val="minor"/>
      </rPr>
      <t>(1)</t>
    </r>
  </si>
  <si>
    <r>
      <t xml:space="preserve">Объем электрической энергии, использованной оборудование ИТП при производстве коммунальных услуг отопление и горячее водоснабжение, кВт/ч </t>
    </r>
    <r>
      <rPr>
        <b/>
        <sz val="11"/>
        <color theme="1"/>
        <rFont val="Calibri"/>
        <family val="2"/>
        <charset val="204"/>
        <scheme val="minor"/>
      </rPr>
      <t>(Эитп)</t>
    </r>
  </si>
  <si>
    <t>Расчет стоимости горячей воды по формулам 20 и 20(1) Правил 354</t>
  </si>
  <si>
    <t>Расчет платы за отопление по формуле 18 (1) Правил 354</t>
  </si>
  <si>
    <t>Расчет платы за отопление по формуле 18 Правил 354</t>
  </si>
  <si>
    <t>ИТОГО ИПУ:</t>
  </si>
  <si>
    <t>Гкал/м2</t>
  </si>
  <si>
    <t>Тариф на тепловую энергию, рубли (3)</t>
  </si>
  <si>
    <t>Тариф на электрическую энергию, рубли (4)</t>
  </si>
  <si>
    <t>Тариф на холодную воду, рубли (5)</t>
  </si>
  <si>
    <r>
      <t xml:space="preserve">Удельный расход тепловой энергии на подогрев воды - формула 20(1) Правил №354, Гкал </t>
    </r>
    <r>
      <rPr>
        <b/>
        <sz val="11"/>
        <color theme="1"/>
        <rFont val="Calibri"/>
        <family val="2"/>
        <charset val="204"/>
        <scheme val="minor"/>
      </rPr>
      <t>(6=Vкр/(Qгвс+Qот)*Nгвстэ)</t>
    </r>
  </si>
  <si>
    <t>Стоимость горячего водоснабжения по приборам учета для помещений и стоимость горячей воды для ОДН формула 20 и 20(1) Правил 354 от 06.05.11 г., рубли/куб.м. (7=5+6*3)</t>
  </si>
  <si>
    <t>Стоимость норматива горячего водоснабжения на одного проживающего(без стоимости холодной воды)формула 20 и 20(1) Правил 354 от 06.05.11 г., рубли/чел. (8=Nгвстэ*6*3,6)</t>
  </si>
  <si>
    <t>Плата за отопление (формула 18), рубли/кв.м. (10=(Qот*3+Эитп*4)/S</t>
  </si>
  <si>
    <t>Площадь мест общего пользования, кв.м.</t>
  </si>
  <si>
    <r>
      <t xml:space="preserve">Расход ТЭ в паркинге по местам общего пользования, Гкал </t>
    </r>
    <r>
      <rPr>
        <b/>
        <sz val="11"/>
        <rFont val="Calibri"/>
        <family val="2"/>
        <charset val="204"/>
        <scheme val="minor"/>
      </rPr>
      <t>(Qпм)</t>
    </r>
  </si>
  <si>
    <r>
      <t xml:space="preserve">Объем тепловой энергии, предоставленный за расчетный период в МКД, за исключением объема тепловой энергии, потребленного во всех жилых и нежилых помещениях в МКД, Гкал </t>
    </r>
    <r>
      <rPr>
        <b/>
        <sz val="11"/>
        <color theme="1"/>
        <rFont val="Calibri"/>
        <family val="2"/>
        <charset val="204"/>
        <scheme val="minor"/>
      </rPr>
      <t>(Q=Qот-2-Qп+Qпм)</t>
    </r>
  </si>
  <si>
    <t>Подогрев воды для ГВС</t>
  </si>
  <si>
    <t>освещение паркинг</t>
  </si>
  <si>
    <t>Расходы электрической энергии по помещению паркинга</t>
  </si>
  <si>
    <t>Площадь всех помещений паркинга</t>
  </si>
  <si>
    <t>Расход на один кв.м., кВт/ч</t>
  </si>
  <si>
    <t>ОТЧЕТ за ФЕВРАЛЬ 2020 г.</t>
  </si>
  <si>
    <t>От 27.02.2021</t>
  </si>
  <si>
    <t>ДЭБП-000477</t>
  </si>
  <si>
    <t xml:space="preserve">2020             ТЭ, Гкал      февраль </t>
  </si>
  <si>
    <t>Расход ТЭ (февраль),       Гкал</t>
  </si>
  <si>
    <t>Показание ТЭ (учет),                Гкал</t>
  </si>
  <si>
    <t>Расход ТЭ скорректированный (расчет) Vкр,                   Гкал</t>
  </si>
  <si>
    <t>Перерасчет</t>
  </si>
  <si>
    <r>
      <t xml:space="preserve">            СПРАВОЧНАЯ ИНФОРМАЦИЯ потребления коммунальных услуг в МКД </t>
    </r>
    <r>
      <rPr>
        <sz val="14"/>
        <color indexed="8"/>
        <rFont val="Calibri"/>
        <family val="2"/>
        <charset val="204"/>
      </rPr>
      <t xml:space="preserve">ул. Ак. Грушина-10, </t>
    </r>
    <r>
      <rPr>
        <b/>
        <sz val="14"/>
        <color indexed="8"/>
        <rFont val="Calibri"/>
        <family val="2"/>
        <charset val="204"/>
      </rPr>
      <t>ФЕВРАЛЬ</t>
    </r>
    <r>
      <rPr>
        <sz val="14"/>
        <color indexed="8"/>
        <rFont val="Calibri"/>
        <family val="2"/>
        <charset val="204"/>
      </rPr>
      <t xml:space="preserve"> 2021г.</t>
    </r>
  </si>
  <si>
    <t>ОТЧЕТ ПО ВЫВОЗУ ТКО ЗА февраль 2021 г.</t>
  </si>
  <si>
    <t>Вывоз строительного мусора февраль 2021</t>
  </si>
  <si>
    <t>Академика Грушина д. 10</t>
  </si>
  <si>
    <t>Кол-во бункеров</t>
  </si>
  <si>
    <t>Стоимость 1 бункера</t>
  </si>
  <si>
    <t>Вывезено</t>
  </si>
  <si>
    <t>Выставить в квитанциях:</t>
  </si>
  <si>
    <t>КВ. №</t>
  </si>
  <si>
    <t>Объем  м.</t>
  </si>
  <si>
    <t>Цена м.</t>
  </si>
  <si>
    <t>Стоимость руб.</t>
  </si>
  <si>
    <t xml:space="preserve">Получено </t>
  </si>
  <si>
    <t>информация по кв-м отсутсвует</t>
  </si>
  <si>
    <r>
      <t>Плата за отопление по ОПУ, руб</t>
    </r>
    <r>
      <rPr>
        <b/>
        <sz val="11"/>
        <color theme="1"/>
        <rFont val="Calibri"/>
        <family val="2"/>
        <charset val="204"/>
        <scheme val="minor"/>
      </rPr>
      <t>/кв.м.</t>
    </r>
    <r>
      <rPr>
        <sz val="11"/>
        <color theme="1"/>
        <rFont val="Calibri"/>
        <family val="2"/>
        <charset val="204"/>
        <scheme val="minor"/>
      </rPr>
      <t xml:space="preserve"> (9=Q*3/S)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</si>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</sst>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\ _₽_-;\-* #,##0.00\ _₽_-;_-* &quot;-&quot;??\ _₽_-;_-@_-"/>
    <numFmt numFmtId="164" formatCode="_-* #,##0.00_р_._-;\-* #,##0.00_р_._-;_-* &quot;-&quot;??_р_._-;_-@_-"/>
    <numFmt numFmtId="166" formatCode="#,##0.00_ ;\-#,##0.00\ "/>
    <numFmt numFmtId="167" formatCode="_(* #,##0.00_);_(* \(#,##0.00\);_(* &quot;-&quot;??_);_(@_)"/>
    <numFmt numFmtId="169" formatCode="0.0"/>
    <numFmt numFmtId="171" formatCode="_(* #,##0_);_(* \(#,##0\);_(* &quot;-&quot;??_);_(@_)"/>
    <numFmt numFmtId="174" formatCode="0.0000"/>
    <numFmt numFmtId="175" formatCode="#,##0.000000_ ;\-#,##0.000000\ "/>
    <numFmt numFmtId="176" formatCode="#,##0.0000_ ;\-#,##0.0000\ "/>
    <numFmt numFmtId="177" formatCode="0.000"/>
    <numFmt numFmtId="178" formatCode="_-* #,##0.00\ _₽_-;\-* #,##0.00\ _₽_-;_-* &quot;-&quot;???\ _₽_-;_-@_-"/>
    <numFmt numFmtId="182" formatCode="#,##0.000_ ;\-#,##0.000\ "/>
  </numFmts>
  <fonts count="3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2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4"/>
      <color indexed="8"/>
      <name val="Calibri"/>
      <family val="2"/>
      <charset val="204"/>
    </font>
    <font>
      <b/>
      <sz val="14"/>
      <name val="Arial Narrow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name val="Arial Cyr"/>
      <charset val="204"/>
    </font>
    <font>
      <sz val="12"/>
      <name val="Arial Cyr"/>
    </font>
    <font>
      <b/>
      <sz val="12"/>
      <name val="Arial Cyr"/>
    </font>
    <font>
      <b/>
      <sz val="16"/>
      <name val="Arial Cyr"/>
      <charset val="204"/>
    </font>
    <font>
      <b/>
      <sz val="16"/>
      <name val="Arial"/>
      <family val="2"/>
    </font>
    <font>
      <sz val="12"/>
      <name val="Arial"/>
      <family val="2"/>
    </font>
    <font>
      <sz val="12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4"/>
      <color indexed="8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/>
        <bgColor theme="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85">
    <xf numFmtId="0" fontId="0" fillId="0" borderId="0" xfId="0"/>
    <xf numFmtId="0" fontId="0" fillId="0" borderId="0" xfId="0" applyFont="1"/>
    <xf numFmtId="0" fontId="9" fillId="0" borderId="0" xfId="0" applyFont="1"/>
    <xf numFmtId="1" fontId="7" fillId="0" borderId="1" xfId="2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4" fillId="0" borderId="0" xfId="0" applyFont="1" applyFill="1"/>
    <xf numFmtId="171" fontId="14" fillId="0" borderId="0" xfId="0" applyNumberFormat="1" applyFont="1" applyFill="1"/>
    <xf numFmtId="0" fontId="12" fillId="0" borderId="0" xfId="0" applyFont="1" applyFill="1" applyAlignment="1"/>
    <xf numFmtId="0" fontId="12" fillId="0" borderId="0" xfId="0" applyFont="1" applyFill="1" applyAlignment="1">
      <alignment horizontal="left"/>
    </xf>
    <xf numFmtId="0" fontId="12" fillId="0" borderId="0" xfId="0" applyFont="1" applyFill="1" applyBorder="1" applyAlignment="1">
      <alignment horizontal="left"/>
    </xf>
    <xf numFmtId="49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49" fontId="11" fillId="0" borderId="7" xfId="0" applyNumberFormat="1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49" fontId="11" fillId="0" borderId="1" xfId="0" applyNumberFormat="1" applyFont="1" applyFill="1" applyBorder="1" applyAlignment="1">
      <alignment horizontal="center"/>
    </xf>
    <xf numFmtId="0" fontId="0" fillId="0" borderId="12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15" xfId="0" applyBorder="1" applyAlignment="1"/>
    <xf numFmtId="0" fontId="0" fillId="0" borderId="0" xfId="0" applyBorder="1" applyAlignment="1"/>
    <xf numFmtId="0" fontId="0" fillId="0" borderId="1" xfId="0" applyBorder="1"/>
    <xf numFmtId="0" fontId="2" fillId="0" borderId="0" xfId="0" applyFont="1"/>
    <xf numFmtId="0" fontId="19" fillId="0" borderId="0" xfId="0" applyFont="1"/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174" fontId="19" fillId="0" borderId="0" xfId="0" applyNumberFormat="1" applyFont="1"/>
    <xf numFmtId="0" fontId="21" fillId="0" borderId="1" xfId="0" applyFont="1" applyBorder="1"/>
    <xf numFmtId="0" fontId="21" fillId="0" borderId="1" xfId="0" applyFont="1" applyFill="1" applyBorder="1"/>
    <xf numFmtId="0" fontId="22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/>
    </xf>
    <xf numFmtId="164" fontId="22" fillId="0" borderId="1" xfId="3" applyNumberFormat="1" applyFont="1" applyBorder="1" applyAlignment="1">
      <alignment horizontal="center" vertical="center"/>
    </xf>
    <xf numFmtId="164" fontId="24" fillId="0" borderId="1" xfId="3" applyNumberFormat="1" applyFont="1" applyBorder="1" applyAlignment="1">
      <alignment vertical="center"/>
    </xf>
    <xf numFmtId="2" fontId="22" fillId="0" borderId="1" xfId="0" applyNumberFormat="1" applyFont="1" applyBorder="1" applyAlignment="1">
      <alignment horizontal="center"/>
    </xf>
    <xf numFmtId="2" fontId="24" fillId="0" borderId="1" xfId="0" applyNumberFormat="1" applyFont="1" applyBorder="1" applyAlignment="1">
      <alignment horizontal="center"/>
    </xf>
    <xf numFmtId="0" fontId="2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vertical="center" wrapText="1"/>
    </xf>
    <xf numFmtId="0" fontId="15" fillId="0" borderId="1" xfId="0" applyFont="1" applyBorder="1" applyAlignment="1">
      <alignment wrapText="1"/>
    </xf>
    <xf numFmtId="0" fontId="6" fillId="0" borderId="1" xfId="0" applyNumberFormat="1" applyFont="1" applyBorder="1" applyAlignment="1">
      <alignment horizontal="center"/>
    </xf>
    <xf numFmtId="0" fontId="15" fillId="0" borderId="1" xfId="0" applyFont="1" applyBorder="1"/>
    <xf numFmtId="0" fontId="10" fillId="0" borderId="1" xfId="0" applyFont="1" applyBorder="1" applyAlignment="1">
      <alignment wrapText="1"/>
    </xf>
    <xf numFmtId="0" fontId="15" fillId="3" borderId="1" xfId="0" applyFont="1" applyFill="1" applyBorder="1" applyAlignment="1">
      <alignment wrapText="1"/>
    </xf>
    <xf numFmtId="169" fontId="6" fillId="0" borderId="1" xfId="0" applyNumberFormat="1" applyFont="1" applyBorder="1" applyAlignment="1">
      <alignment horizontal="center"/>
    </xf>
    <xf numFmtId="0" fontId="29" fillId="5" borderId="1" xfId="0" applyFont="1" applyFill="1" applyBorder="1" applyAlignment="1">
      <alignment horizontal="center" wrapText="1"/>
    </xf>
    <xf numFmtId="164" fontId="7" fillId="0" borderId="1" xfId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164" fontId="8" fillId="0" borderId="1" xfId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164" fontId="10" fillId="0" borderId="0" xfId="1" applyFont="1" applyBorder="1" applyAlignment="1">
      <alignment horizontal="center" vertical="center" wrapText="1"/>
    </xf>
    <xf numFmtId="164" fontId="10" fillId="0" borderId="0" xfId="1" applyFont="1" applyBorder="1" applyAlignment="1">
      <alignment horizontal="center"/>
    </xf>
    <xf numFmtId="2" fontId="8" fillId="0" borderId="0" xfId="1" applyNumberFormat="1" applyFont="1" applyBorder="1" applyAlignment="1">
      <alignment horizontal="center"/>
    </xf>
    <xf numFmtId="175" fontId="4" fillId="6" borderId="0" xfId="1" applyNumberFormat="1" applyFont="1" applyFill="1" applyAlignment="1">
      <alignment horizontal="center"/>
    </xf>
    <xf numFmtId="2" fontId="4" fillId="0" borderId="0" xfId="0" applyNumberFormat="1" applyFont="1" applyAlignment="1">
      <alignment horizontal="center"/>
    </xf>
    <xf numFmtId="169" fontId="4" fillId="0" borderId="0" xfId="0" applyNumberFormat="1" applyFont="1"/>
    <xf numFmtId="0" fontId="5" fillId="3" borderId="11" xfId="0" applyFont="1" applyFill="1" applyBorder="1" applyAlignment="1">
      <alignment horizontal="right" wrapText="1"/>
    </xf>
    <xf numFmtId="0" fontId="6" fillId="0" borderId="1" xfId="0" applyFont="1" applyBorder="1" applyAlignment="1">
      <alignment horizontal="center" wrapText="1"/>
    </xf>
    <xf numFmtId="0" fontId="30" fillId="0" borderId="0" xfId="0" applyNumberFormat="1" applyFont="1" applyBorder="1" applyAlignment="1">
      <alignment horizontal="left"/>
    </xf>
    <xf numFmtId="0" fontId="31" fillId="0" borderId="0" xfId="0" applyNumberFormat="1" applyFont="1" applyAlignment="1">
      <alignment horizontal="left" wrapText="1"/>
    </xf>
    <xf numFmtId="0" fontId="0" fillId="0" borderId="1" xfId="0" applyBorder="1" applyAlignment="1">
      <alignment horizontal="center"/>
    </xf>
    <xf numFmtId="169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169" fontId="0" fillId="0" borderId="0" xfId="0" applyNumberFormat="1"/>
    <xf numFmtId="166" fontId="4" fillId="6" borderId="0" xfId="1" applyNumberFormat="1" applyFont="1" applyFill="1" applyAlignment="1">
      <alignment horizontal="center"/>
    </xf>
    <xf numFmtId="177" fontId="8" fillId="0" borderId="1" xfId="1" applyNumberFormat="1" applyFont="1" applyBorder="1" applyAlignment="1">
      <alignment horizontal="center"/>
    </xf>
    <xf numFmtId="174" fontId="8" fillId="0" borderId="0" xfId="1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77" fontId="4" fillId="0" borderId="0" xfId="0" applyNumberFormat="1" applyFont="1" applyAlignment="1">
      <alignment horizontal="center"/>
    </xf>
    <xf numFmtId="0" fontId="0" fillId="0" borderId="0" xfId="0" applyFill="1" applyAlignment="1">
      <alignment horizontal="left" wrapText="1"/>
    </xf>
    <xf numFmtId="43" fontId="4" fillId="0" borderId="0" xfId="3" applyFont="1"/>
    <xf numFmtId="174" fontId="4" fillId="0" borderId="0" xfId="0" applyNumberFormat="1" applyFont="1" applyFill="1" applyAlignment="1">
      <alignment horizontal="center"/>
    </xf>
    <xf numFmtId="0" fontId="32" fillId="2" borderId="0" xfId="0" applyFont="1" applyFill="1" applyAlignment="1">
      <alignment horizontal="left"/>
    </xf>
    <xf numFmtId="178" fontId="4" fillId="0" borderId="0" xfId="0" applyNumberFormat="1" applyFont="1" applyAlignment="1">
      <alignment horizontal="center"/>
    </xf>
    <xf numFmtId="0" fontId="32" fillId="0" borderId="0" xfId="0" applyFont="1" applyAlignment="1">
      <alignment horizontal="left"/>
    </xf>
    <xf numFmtId="0" fontId="0" fillId="0" borderId="0" xfId="0" applyAlignment="1">
      <alignment horizontal="left" wrapText="1"/>
    </xf>
    <xf numFmtId="43" fontId="4" fillId="0" borderId="0" xfId="0" applyNumberFormat="1" applyFont="1"/>
    <xf numFmtId="174" fontId="26" fillId="0" borderId="20" xfId="0" applyNumberFormat="1" applyFont="1" applyBorder="1" applyAlignment="1">
      <alignment horizontal="center"/>
    </xf>
    <xf numFmtId="0" fontId="0" fillId="0" borderId="0" xfId="0" applyNumberFormat="1" applyFont="1" applyAlignment="1"/>
    <xf numFmtId="174" fontId="4" fillId="0" borderId="0" xfId="0" applyNumberFormat="1" applyFont="1"/>
    <xf numFmtId="174" fontId="26" fillId="2" borderId="20" xfId="0" applyNumberFormat="1" applyFont="1" applyFill="1" applyBorder="1" applyAlignment="1">
      <alignment horizontal="center"/>
    </xf>
    <xf numFmtId="174" fontId="6" fillId="0" borderId="0" xfId="0" applyNumberFormat="1" applyFont="1"/>
    <xf numFmtId="0" fontId="30" fillId="0" borderId="0" xfId="0" applyNumberFormat="1" applyFont="1" applyBorder="1" applyAlignment="1">
      <alignment horizontal="left"/>
    </xf>
    <xf numFmtId="1" fontId="4" fillId="0" borderId="0" xfId="0" applyNumberFormat="1" applyFont="1" applyAlignment="1">
      <alignment horizontal="center"/>
    </xf>
    <xf numFmtId="1" fontId="11" fillId="0" borderId="1" xfId="2" applyNumberFormat="1" applyFont="1" applyFill="1" applyBorder="1" applyAlignment="1">
      <alignment horizontal="center"/>
    </xf>
    <xf numFmtId="1" fontId="11" fillId="0" borderId="5" xfId="2" applyNumberFormat="1" applyFont="1" applyFill="1" applyBorder="1" applyAlignment="1">
      <alignment horizontal="center"/>
    </xf>
    <xf numFmtId="182" fontId="8" fillId="0" borderId="1" xfId="1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177" fontId="4" fillId="3" borderId="0" xfId="0" applyNumberFormat="1" applyFont="1" applyFill="1" applyAlignment="1">
      <alignment horizontal="center"/>
    </xf>
    <xf numFmtId="0" fontId="26" fillId="2" borderId="20" xfId="0" applyFont="1" applyFill="1" applyBorder="1" applyAlignment="1">
      <alignment horizontal="left"/>
    </xf>
    <xf numFmtId="0" fontId="27" fillId="2" borderId="23" xfId="0" applyFont="1" applyFill="1" applyBorder="1" applyAlignment="1">
      <alignment horizontal="center"/>
    </xf>
    <xf numFmtId="0" fontId="0" fillId="2" borderId="0" xfId="0" applyFill="1"/>
    <xf numFmtId="0" fontId="0" fillId="0" borderId="10" xfId="0" applyBorder="1" applyAlignment="1"/>
    <xf numFmtId="174" fontId="0" fillId="0" borderId="0" xfId="0" applyNumberFormat="1"/>
    <xf numFmtId="0" fontId="0" fillId="2" borderId="0" xfId="0" applyFill="1" applyAlignment="1">
      <alignment horizontal="left" wrapText="1"/>
    </xf>
    <xf numFmtId="0" fontId="27" fillId="2" borderId="22" xfId="0" applyFont="1" applyFill="1" applyBorder="1" applyAlignment="1">
      <alignment horizontal="center"/>
    </xf>
    <xf numFmtId="0" fontId="27" fillId="2" borderId="24" xfId="0" applyFont="1" applyFill="1" applyBorder="1" applyAlignment="1">
      <alignment horizontal="center"/>
    </xf>
    <xf numFmtId="0" fontId="27" fillId="2" borderId="25" xfId="0" applyFont="1" applyFill="1" applyBorder="1" applyAlignment="1">
      <alignment horizontal="center"/>
    </xf>
    <xf numFmtId="1" fontId="7" fillId="2" borderId="1" xfId="2" applyNumberFormat="1" applyFont="1" applyFill="1" applyBorder="1" applyAlignment="1">
      <alignment horizontal="center" vertical="center" wrapText="1"/>
    </xf>
    <xf numFmtId="176" fontId="8" fillId="2" borderId="1" xfId="1" applyNumberFormat="1" applyFont="1" applyFill="1" applyBorder="1" applyAlignment="1">
      <alignment horizontal="center"/>
    </xf>
    <xf numFmtId="164" fontId="10" fillId="2" borderId="0" xfId="1" applyFont="1" applyFill="1" applyBorder="1" applyAlignment="1">
      <alignment horizontal="center"/>
    </xf>
    <xf numFmtId="0" fontId="30" fillId="2" borderId="0" xfId="0" applyNumberFormat="1" applyFont="1" applyFill="1" applyBorder="1" applyAlignment="1">
      <alignment horizontal="left"/>
    </xf>
    <xf numFmtId="0" fontId="0" fillId="2" borderId="0" xfId="0" applyNumberFormat="1" applyFont="1" applyFill="1" applyAlignment="1"/>
    <xf numFmtId="43" fontId="4" fillId="3" borderId="0" xfId="3" applyFont="1" applyFill="1"/>
    <xf numFmtId="1" fontId="11" fillId="0" borderId="0" xfId="2" applyNumberFormat="1" applyFont="1" applyFill="1" applyBorder="1" applyAlignment="1">
      <alignment horizontal="center"/>
    </xf>
    <xf numFmtId="2" fontId="13" fillId="0" borderId="0" xfId="2" applyNumberFormat="1" applyFont="1" applyFill="1" applyBorder="1" applyAlignment="1">
      <alignment horizontal="center"/>
    </xf>
    <xf numFmtId="0" fontId="6" fillId="0" borderId="0" xfId="0" applyFont="1" applyFill="1"/>
    <xf numFmtId="0" fontId="33" fillId="0" borderId="0" xfId="0" applyFont="1" applyFill="1"/>
    <xf numFmtId="174" fontId="26" fillId="7" borderId="20" xfId="0" applyNumberFormat="1" applyFont="1" applyFill="1" applyBorder="1" applyAlignment="1">
      <alignment horizontal="center"/>
    </xf>
    <xf numFmtId="174" fontId="34" fillId="2" borderId="20" xfId="0" applyNumberFormat="1" applyFont="1" applyFill="1" applyBorder="1" applyAlignment="1">
      <alignment horizontal="center"/>
    </xf>
    <xf numFmtId="169" fontId="6" fillId="0" borderId="0" xfId="0" applyNumberFormat="1" applyFont="1"/>
    <xf numFmtId="174" fontId="6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74" fontId="26" fillId="8" borderId="20" xfId="0" applyNumberFormat="1" applyFont="1" applyFill="1" applyBorder="1" applyAlignment="1">
      <alignment horizontal="center"/>
    </xf>
    <xf numFmtId="174" fontId="35" fillId="0" borderId="0" xfId="0" applyNumberFormat="1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14" xfId="0" applyFont="1" applyBorder="1"/>
    <xf numFmtId="0" fontId="2" fillId="0" borderId="14" xfId="0" applyFont="1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4" xfId="0" applyFont="1" applyFill="1" applyBorder="1"/>
    <xf numFmtId="174" fontId="28" fillId="4" borderId="1" xfId="0" applyNumberFormat="1" applyFont="1" applyFill="1" applyBorder="1"/>
    <xf numFmtId="0" fontId="0" fillId="3" borderId="0" xfId="0" applyFill="1"/>
    <xf numFmtId="0" fontId="27" fillId="3" borderId="0" xfId="0" applyFont="1" applyFill="1"/>
    <xf numFmtId="174" fontId="0" fillId="3" borderId="0" xfId="0" applyNumberFormat="1" applyFill="1"/>
    <xf numFmtId="174" fontId="26" fillId="3" borderId="20" xfId="0" applyNumberFormat="1" applyFont="1" applyFill="1" applyBorder="1" applyAlignment="1">
      <alignment horizontal="center"/>
    </xf>
    <xf numFmtId="174" fontId="26" fillId="3" borderId="28" xfId="0" applyNumberFormat="1" applyFont="1" applyFill="1" applyBorder="1" applyAlignment="1">
      <alignment horizontal="center"/>
    </xf>
    <xf numFmtId="0" fontId="0" fillId="0" borderId="1" xfId="0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30" fillId="0" borderId="1" xfId="0" applyFont="1" applyBorder="1" applyAlignment="1" applyProtection="1">
      <alignment wrapText="1"/>
      <protection locked="0"/>
    </xf>
    <xf numFmtId="43" fontId="4" fillId="3" borderId="0" xfId="0" applyNumberFormat="1" applyFont="1" applyFill="1"/>
    <xf numFmtId="0" fontId="26" fillId="0" borderId="16" xfId="0" applyFont="1" applyBorder="1" applyAlignment="1">
      <alignment horizontal="left" wrapText="1"/>
    </xf>
    <xf numFmtId="0" fontId="26" fillId="0" borderId="21" xfId="0" applyFont="1" applyBorder="1" applyAlignment="1">
      <alignment horizontal="left" wrapText="1"/>
    </xf>
    <xf numFmtId="0" fontId="25" fillId="0" borderId="16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26" fillId="0" borderId="20" xfId="0" applyFont="1" applyBorder="1" applyAlignment="1">
      <alignment horizontal="center" wrapText="1"/>
    </xf>
    <xf numFmtId="0" fontId="26" fillId="0" borderId="16" xfId="0" applyFont="1" applyBorder="1" applyAlignment="1">
      <alignment horizontal="center" wrapText="1"/>
    </xf>
    <xf numFmtId="0" fontId="26" fillId="0" borderId="17" xfId="0" applyFont="1" applyBorder="1" applyAlignment="1">
      <alignment horizontal="center" wrapText="1"/>
    </xf>
    <xf numFmtId="0" fontId="26" fillId="0" borderId="19" xfId="0" applyFont="1" applyBorder="1" applyAlignment="1">
      <alignment horizontal="center" wrapText="1"/>
    </xf>
    <xf numFmtId="0" fontId="26" fillId="0" borderId="20" xfId="0" applyFont="1" applyBorder="1" applyAlignment="1">
      <alignment horizontal="left"/>
    </xf>
    <xf numFmtId="0" fontId="26" fillId="0" borderId="20" xfId="0" applyFont="1" applyBorder="1" applyAlignment="1">
      <alignment horizontal="left" wrapText="1"/>
    </xf>
    <xf numFmtId="0" fontId="18" fillId="0" borderId="0" xfId="0" applyFont="1" applyFill="1" applyAlignment="1">
      <alignment horizontal="center"/>
    </xf>
    <xf numFmtId="0" fontId="0" fillId="2" borderId="0" xfId="0" applyFont="1" applyFill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Fill="1" applyAlignment="1">
      <alignment horizontal="left" wrapText="1"/>
    </xf>
    <xf numFmtId="0" fontId="30" fillId="0" borderId="0" xfId="0" applyNumberFormat="1" applyFont="1" applyBorder="1" applyAlignment="1">
      <alignment horizontal="left"/>
    </xf>
    <xf numFmtId="0" fontId="26" fillId="2" borderId="16" xfId="0" applyFont="1" applyFill="1" applyBorder="1" applyAlignment="1">
      <alignment horizontal="left" wrapText="1"/>
    </xf>
    <xf numFmtId="0" fontId="26" fillId="2" borderId="21" xfId="0" applyFont="1" applyFill="1" applyBorder="1" applyAlignment="1">
      <alignment horizontal="left" wrapText="1"/>
    </xf>
    <xf numFmtId="0" fontId="26" fillId="2" borderId="26" xfId="0" applyFont="1" applyFill="1" applyBorder="1" applyAlignment="1">
      <alignment horizontal="center" wrapText="1"/>
    </xf>
    <xf numFmtId="0" fontId="26" fillId="2" borderId="27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31" fillId="0" borderId="0" xfId="0" applyNumberFormat="1" applyFont="1" applyAlignment="1">
      <alignment horizontal="left" wrapText="1"/>
    </xf>
    <xf numFmtId="0" fontId="31" fillId="0" borderId="0" xfId="0" applyFont="1" applyAlignment="1">
      <alignment horizontal="left" wrapText="1"/>
    </xf>
    <xf numFmtId="169" fontId="0" fillId="0" borderId="1" xfId="0" applyNumberFormat="1" applyBorder="1" applyAlignment="1">
      <alignment horizontal="center" vertical="top"/>
    </xf>
    <xf numFmtId="0" fontId="0" fillId="0" borderId="1" xfId="0" applyBorder="1" applyAlignment="1">
      <alignment horizontal="left" vertical="top" wrapText="1"/>
    </xf>
    <xf numFmtId="0" fontId="15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top"/>
    </xf>
    <xf numFmtId="1" fontId="0" fillId="0" borderId="1" xfId="0" applyNumberFormat="1" applyBorder="1" applyAlignment="1">
      <alignment horizontal="center" vertical="top"/>
    </xf>
    <xf numFmtId="169" fontId="0" fillId="2" borderId="1" xfId="0" applyNumberFormat="1" applyFill="1" applyBorder="1" applyAlignment="1">
      <alignment horizontal="center" vertical="top"/>
    </xf>
    <xf numFmtId="1" fontId="0" fillId="2" borderId="1" xfId="0" applyNumberFormat="1" applyFill="1" applyBorder="1" applyAlignment="1">
      <alignment horizontal="center" vertical="top"/>
    </xf>
    <xf numFmtId="2" fontId="0" fillId="0" borderId="1" xfId="0" applyNumberFormat="1" applyBorder="1" applyAlignment="1">
      <alignment horizontal="center" vertical="top"/>
    </xf>
    <xf numFmtId="0" fontId="10" fillId="0" borderId="1" xfId="0" applyFont="1" applyBorder="1" applyAlignment="1">
      <alignment vertical="center" wrapText="1"/>
    </xf>
    <xf numFmtId="0" fontId="0" fillId="0" borderId="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1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/>
    </xf>
  </cellXfs>
  <cellStyles count="4">
    <cellStyle name="Обычный" xfId="0" builtinId="0"/>
    <cellStyle name="Финансовый" xfId="3" builtinId="3"/>
    <cellStyle name="Финансовый 2" xfId="2"/>
    <cellStyle name="Финансов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8"/>
  <sheetViews>
    <sheetView topLeftCell="A519" zoomScale="80" zoomScaleNormal="80" workbookViewId="0">
      <selection activeCell="E532" sqref="E532"/>
    </sheetView>
  </sheetViews>
  <sheetFormatPr defaultRowHeight="15" x14ac:dyDescent="0.25"/>
  <cols>
    <col min="1" max="1" width="11.7109375" customWidth="1"/>
    <col min="2" max="2" width="44.42578125" customWidth="1"/>
    <col min="3" max="3" width="16.28515625" style="93" customWidth="1"/>
    <col min="4" max="4" width="15.5703125" style="93" bestFit="1" customWidth="1"/>
    <col min="5" max="5" width="15.5703125" style="93" customWidth="1"/>
    <col min="6" max="6" width="21.140625" customWidth="1"/>
    <col min="7" max="7" width="15.28515625" customWidth="1"/>
    <col min="8" max="8" width="16.42578125" customWidth="1"/>
    <col min="9" max="9" width="17.28515625" customWidth="1"/>
    <col min="10" max="10" width="9.85546875" customWidth="1"/>
    <col min="11" max="11" width="14.42578125" style="126" customWidth="1"/>
    <col min="12" max="12" width="10" customWidth="1"/>
    <col min="13" max="13" width="10.42578125" customWidth="1"/>
    <col min="14" max="14" width="10.28515625" customWidth="1"/>
    <col min="15" max="15" width="9.85546875" customWidth="1"/>
    <col min="16" max="16" width="10.85546875" customWidth="1"/>
    <col min="25" max="29" width="9.140625" customWidth="1"/>
  </cols>
  <sheetData>
    <row r="1" spans="1:11" x14ac:dyDescent="0.25">
      <c r="A1" s="137" t="s">
        <v>38</v>
      </c>
      <c r="B1" s="137"/>
      <c r="C1" s="137"/>
      <c r="D1" s="137"/>
      <c r="E1" s="137"/>
      <c r="F1" s="137"/>
      <c r="G1" s="137"/>
      <c r="H1" s="137"/>
      <c r="I1" s="137"/>
    </row>
    <row r="2" spans="1:11" ht="15.75" thickBot="1" x14ac:dyDescent="0.3">
      <c r="A2" s="138"/>
      <c r="B2" s="139"/>
      <c r="C2" s="139"/>
      <c r="D2" s="139"/>
      <c r="E2" s="139"/>
      <c r="F2" s="139"/>
      <c r="G2" s="139"/>
      <c r="H2" s="139"/>
      <c r="I2" s="140"/>
    </row>
    <row r="3" spans="1:11" ht="16.5" thickBot="1" x14ac:dyDescent="0.3">
      <c r="A3" s="141" t="s">
        <v>39</v>
      </c>
      <c r="B3" s="141"/>
      <c r="C3" s="155" t="s">
        <v>40</v>
      </c>
      <c r="D3" s="156"/>
      <c r="E3" s="142" t="s">
        <v>601</v>
      </c>
      <c r="F3" s="142"/>
      <c r="G3" s="142" t="s">
        <v>564</v>
      </c>
      <c r="H3" s="142"/>
      <c r="J3" s="126"/>
      <c r="K3"/>
    </row>
    <row r="4" spans="1:11" ht="16.5" customHeight="1" thickBot="1" x14ac:dyDescent="0.3">
      <c r="A4" s="145" t="s">
        <v>565</v>
      </c>
      <c r="B4" s="145"/>
      <c r="C4" s="146" t="s">
        <v>602</v>
      </c>
      <c r="D4" s="146"/>
      <c r="E4" s="143"/>
      <c r="F4" s="144"/>
      <c r="G4" s="143"/>
      <c r="H4" s="144"/>
      <c r="J4" s="126"/>
      <c r="K4"/>
    </row>
    <row r="5" spans="1:11" x14ac:dyDescent="0.25">
      <c r="A5" s="135" t="s">
        <v>41</v>
      </c>
      <c r="B5" s="135" t="s">
        <v>59</v>
      </c>
      <c r="C5" s="153" t="s">
        <v>7</v>
      </c>
      <c r="D5" s="153" t="s">
        <v>1</v>
      </c>
      <c r="E5" s="135" t="s">
        <v>566</v>
      </c>
      <c r="F5" s="135" t="s">
        <v>567</v>
      </c>
      <c r="G5" s="135" t="s">
        <v>568</v>
      </c>
      <c r="H5" s="135" t="s">
        <v>2</v>
      </c>
      <c r="J5" s="126"/>
      <c r="K5"/>
    </row>
    <row r="6" spans="1:11" ht="42.75" customHeight="1" thickBot="1" x14ac:dyDescent="0.3">
      <c r="A6" s="136"/>
      <c r="B6" s="136"/>
      <c r="C6" s="154"/>
      <c r="D6" s="154"/>
      <c r="E6" s="136"/>
      <c r="F6" s="136"/>
      <c r="G6" s="136"/>
      <c r="H6" s="136"/>
      <c r="J6" s="127" t="s">
        <v>607</v>
      </c>
      <c r="K6"/>
    </row>
    <row r="7" spans="1:11" ht="16.5" thickBot="1" x14ac:dyDescent="0.3">
      <c r="A7" s="91" t="s">
        <v>43</v>
      </c>
      <c r="B7" s="91"/>
      <c r="C7" s="97">
        <v>3461798</v>
      </c>
      <c r="D7" s="91" t="s">
        <v>569</v>
      </c>
      <c r="E7" s="82">
        <v>6.5</v>
      </c>
      <c r="F7" s="82">
        <v>7.8006000000000002</v>
      </c>
      <c r="G7" s="79">
        <f>F7-E7</f>
        <v>1.3006000000000002</v>
      </c>
      <c r="H7" s="82"/>
      <c r="I7" s="63">
        <v>61</v>
      </c>
      <c r="J7" s="128"/>
      <c r="K7"/>
    </row>
    <row r="8" spans="1:11" ht="19.5" customHeight="1" thickBot="1" x14ac:dyDescent="0.3">
      <c r="A8" s="91" t="s">
        <v>60</v>
      </c>
      <c r="B8" s="91"/>
      <c r="C8" s="92">
        <v>3461810</v>
      </c>
      <c r="D8" s="91" t="s">
        <v>569</v>
      </c>
      <c r="E8" s="82">
        <v>5.3</v>
      </c>
      <c r="F8" s="82">
        <v>6.2359999999999998</v>
      </c>
      <c r="G8" s="79">
        <f t="shared" ref="G8:G71" si="0">F8-E8</f>
        <v>0.93599999999999994</v>
      </c>
      <c r="H8" s="82"/>
      <c r="I8" s="63">
        <v>41</v>
      </c>
      <c r="J8" s="128"/>
      <c r="K8"/>
    </row>
    <row r="9" spans="1:11" ht="20.25" customHeight="1" thickBot="1" x14ac:dyDescent="0.3">
      <c r="A9" s="91" t="s">
        <v>42</v>
      </c>
      <c r="B9" s="91"/>
      <c r="C9" s="92">
        <v>3461808</v>
      </c>
      <c r="D9" s="91" t="s">
        <v>569</v>
      </c>
      <c r="E9" s="82">
        <v>4.5</v>
      </c>
      <c r="F9" s="82">
        <v>5.4785000000000004</v>
      </c>
      <c r="G9" s="79">
        <f t="shared" si="0"/>
        <v>0.97850000000000037</v>
      </c>
      <c r="H9" s="82"/>
      <c r="I9" s="62">
        <v>41.1</v>
      </c>
      <c r="J9" s="128"/>
      <c r="K9"/>
    </row>
    <row r="10" spans="1:11" ht="21" customHeight="1" thickBot="1" x14ac:dyDescent="0.3">
      <c r="A10" s="91" t="s">
        <v>61</v>
      </c>
      <c r="B10" s="91"/>
      <c r="C10" s="92">
        <v>3461616</v>
      </c>
      <c r="D10" s="91" t="s">
        <v>569</v>
      </c>
      <c r="E10" s="82">
        <v>6.5</v>
      </c>
      <c r="F10" s="82">
        <v>7.7587999999999999</v>
      </c>
      <c r="G10" s="79">
        <f t="shared" si="0"/>
        <v>1.2587999999999999</v>
      </c>
      <c r="H10" s="82"/>
      <c r="I10" s="63">
        <v>65</v>
      </c>
      <c r="J10" s="128"/>
      <c r="K10"/>
    </row>
    <row r="11" spans="1:11" ht="16.5" thickBot="1" x14ac:dyDescent="0.3">
      <c r="A11" s="91" t="s">
        <v>62</v>
      </c>
      <c r="B11" s="91"/>
      <c r="C11" s="92">
        <v>3461811</v>
      </c>
      <c r="D11" s="91" t="s">
        <v>569</v>
      </c>
      <c r="E11" s="82">
        <v>6.5</v>
      </c>
      <c r="F11" s="82">
        <v>7.6120000000000001</v>
      </c>
      <c r="G11" s="79">
        <f t="shared" si="0"/>
        <v>1.1120000000000001</v>
      </c>
      <c r="H11" s="82"/>
      <c r="I11" s="62">
        <v>65.3</v>
      </c>
      <c r="J11" s="128"/>
      <c r="K11"/>
    </row>
    <row r="12" spans="1:11" ht="16.5" thickBot="1" x14ac:dyDescent="0.3">
      <c r="A12" s="91" t="s">
        <v>63</v>
      </c>
      <c r="B12" s="91"/>
      <c r="C12" s="92">
        <v>3461806</v>
      </c>
      <c r="D12" s="91" t="s">
        <v>569</v>
      </c>
      <c r="E12" s="82">
        <v>3.5</v>
      </c>
      <c r="F12" s="82">
        <v>4.4329999999999998</v>
      </c>
      <c r="G12" s="79">
        <f t="shared" si="0"/>
        <v>0.93299999999999983</v>
      </c>
      <c r="H12" s="82"/>
      <c r="I12" s="62">
        <v>40.799999999999997</v>
      </c>
      <c r="J12" s="128"/>
      <c r="K12"/>
    </row>
    <row r="13" spans="1:11" ht="16.5" thickBot="1" x14ac:dyDescent="0.3">
      <c r="A13" s="91" t="s">
        <v>64</v>
      </c>
      <c r="B13" s="91"/>
      <c r="C13" s="92">
        <v>3461809</v>
      </c>
      <c r="D13" s="91" t="s">
        <v>569</v>
      </c>
      <c r="E13" s="82">
        <v>3.5</v>
      </c>
      <c r="F13" s="82">
        <v>4.4562999999999997</v>
      </c>
      <c r="G13" s="79">
        <f t="shared" si="0"/>
        <v>0.95629999999999971</v>
      </c>
      <c r="H13" s="82"/>
      <c r="I13" s="62">
        <v>40.9</v>
      </c>
      <c r="J13" s="128"/>
      <c r="K13"/>
    </row>
    <row r="14" spans="1:11" ht="16.5" thickBot="1" x14ac:dyDescent="0.3">
      <c r="A14" s="91" t="s">
        <v>65</v>
      </c>
      <c r="B14" s="91"/>
      <c r="C14" s="92">
        <v>3461609</v>
      </c>
      <c r="D14" s="91" t="s">
        <v>569</v>
      </c>
      <c r="E14" s="82">
        <v>5.2</v>
      </c>
      <c r="F14" s="82">
        <v>6.5553999999999997</v>
      </c>
      <c r="G14" s="79">
        <f t="shared" si="0"/>
        <v>1.3553999999999995</v>
      </c>
      <c r="H14" s="82"/>
      <c r="I14" s="62">
        <v>64.400000000000006</v>
      </c>
      <c r="J14" s="128"/>
      <c r="K14"/>
    </row>
    <row r="15" spans="1:11" ht="16.5" thickBot="1" x14ac:dyDescent="0.3">
      <c r="A15" s="91" t="s">
        <v>66</v>
      </c>
      <c r="B15" s="91"/>
      <c r="C15" s="92">
        <v>3461803</v>
      </c>
      <c r="D15" s="91" t="s">
        <v>569</v>
      </c>
      <c r="E15" s="82">
        <v>5.4</v>
      </c>
      <c r="F15" s="82">
        <v>6.7247000000000003</v>
      </c>
      <c r="G15" s="79">
        <f t="shared" si="0"/>
        <v>1.3247</v>
      </c>
      <c r="H15" s="82"/>
      <c r="I15" s="62">
        <v>65.599999999999994</v>
      </c>
      <c r="J15" s="128"/>
      <c r="K15"/>
    </row>
    <row r="16" spans="1:11" ht="16.5" thickBot="1" x14ac:dyDescent="0.3">
      <c r="A16" s="91" t="s">
        <v>67</v>
      </c>
      <c r="B16" s="91"/>
      <c r="C16" s="92">
        <v>3461605</v>
      </c>
      <c r="D16" s="91" t="s">
        <v>569</v>
      </c>
      <c r="E16" s="82">
        <v>2.5127999999999999</v>
      </c>
      <c r="F16" s="82">
        <v>3.5442999999999998</v>
      </c>
      <c r="G16" s="79">
        <f t="shared" si="0"/>
        <v>1.0314999999999999</v>
      </c>
      <c r="H16" s="82"/>
      <c r="I16" s="62">
        <v>40.9</v>
      </c>
      <c r="J16" s="128"/>
      <c r="K16"/>
    </row>
    <row r="17" spans="1:11" ht="16.5" thickBot="1" x14ac:dyDescent="0.3">
      <c r="A17" s="91" t="s">
        <v>68</v>
      </c>
      <c r="B17" s="91"/>
      <c r="C17" s="92">
        <v>3461805</v>
      </c>
      <c r="D17" s="91" t="s">
        <v>569</v>
      </c>
      <c r="E17" s="82">
        <v>2.3090000000000002</v>
      </c>
      <c r="F17" s="82">
        <v>3.2103000000000002</v>
      </c>
      <c r="G17" s="79">
        <f t="shared" si="0"/>
        <v>0.90129999999999999</v>
      </c>
      <c r="H17" s="82"/>
      <c r="I17" s="62">
        <v>40.9</v>
      </c>
      <c r="J17" s="128"/>
      <c r="K17"/>
    </row>
    <row r="18" spans="1:11" ht="16.5" thickBot="1" x14ac:dyDescent="0.3">
      <c r="A18" s="91" t="s">
        <v>69</v>
      </c>
      <c r="B18" s="91"/>
      <c r="C18" s="92">
        <v>3461611</v>
      </c>
      <c r="D18" s="91" t="s">
        <v>569</v>
      </c>
      <c r="E18" s="82">
        <v>3.3509000000000002</v>
      </c>
      <c r="F18" s="82">
        <v>4.6384999999999996</v>
      </c>
      <c r="G18" s="79">
        <f t="shared" si="0"/>
        <v>1.2875999999999994</v>
      </c>
      <c r="H18" s="82"/>
      <c r="I18" s="62">
        <v>64.400000000000006</v>
      </c>
      <c r="J18" s="128"/>
      <c r="K18"/>
    </row>
    <row r="19" spans="1:11" ht="16.5" thickBot="1" x14ac:dyDescent="0.3">
      <c r="A19" s="91" t="s">
        <v>70</v>
      </c>
      <c r="B19" s="91"/>
      <c r="C19" s="92">
        <v>3462046</v>
      </c>
      <c r="D19" s="91" t="s">
        <v>569</v>
      </c>
      <c r="E19" s="82">
        <v>2.4</v>
      </c>
      <c r="F19" s="82">
        <v>3.7071999999999998</v>
      </c>
      <c r="G19" s="79">
        <f t="shared" si="0"/>
        <v>1.3071999999999999</v>
      </c>
      <c r="H19" s="82"/>
      <c r="I19" s="62">
        <v>65.5</v>
      </c>
      <c r="J19" s="128"/>
      <c r="K19"/>
    </row>
    <row r="20" spans="1:11" ht="16.5" thickBot="1" x14ac:dyDescent="0.3">
      <c r="A20" s="91" t="s">
        <v>71</v>
      </c>
      <c r="B20" s="91"/>
      <c r="C20" s="92">
        <v>3461786</v>
      </c>
      <c r="D20" s="91" t="s">
        <v>569</v>
      </c>
      <c r="E20" s="82">
        <v>2.6215000000000002</v>
      </c>
      <c r="F20" s="82">
        <v>3.7113999999999998</v>
      </c>
      <c r="G20" s="79">
        <f t="shared" si="0"/>
        <v>1.0898999999999996</v>
      </c>
      <c r="H20" s="82"/>
      <c r="I20" s="63">
        <v>41</v>
      </c>
      <c r="J20" s="128"/>
      <c r="K20"/>
    </row>
    <row r="21" spans="1:11" ht="16.5" thickBot="1" x14ac:dyDescent="0.3">
      <c r="A21" s="91" t="s">
        <v>72</v>
      </c>
      <c r="B21" s="91"/>
      <c r="C21" s="92">
        <v>3461820</v>
      </c>
      <c r="D21" s="91" t="s">
        <v>569</v>
      </c>
      <c r="E21" s="82">
        <v>2.8647</v>
      </c>
      <c r="F21" s="82">
        <v>2.9573</v>
      </c>
      <c r="G21" s="79">
        <f t="shared" si="0"/>
        <v>9.2600000000000016E-2</v>
      </c>
      <c r="H21" s="82"/>
      <c r="I21" s="62">
        <v>40.9</v>
      </c>
      <c r="J21" s="128"/>
      <c r="K21"/>
    </row>
    <row r="22" spans="1:11" ht="16.5" thickBot="1" x14ac:dyDescent="0.3">
      <c r="A22" s="91" t="s">
        <v>73</v>
      </c>
      <c r="B22" s="91"/>
      <c r="C22" s="92">
        <v>3461818</v>
      </c>
      <c r="D22" s="91" t="s">
        <v>569</v>
      </c>
      <c r="E22" s="82">
        <v>3.6</v>
      </c>
      <c r="F22" s="82">
        <v>4.9250999999999996</v>
      </c>
      <c r="G22" s="79">
        <f t="shared" si="0"/>
        <v>1.3250999999999995</v>
      </c>
      <c r="H22" s="82"/>
      <c r="I22" s="62">
        <v>64.400000000000006</v>
      </c>
      <c r="J22" s="128"/>
      <c r="K22"/>
    </row>
    <row r="23" spans="1:11" ht="16.5" thickBot="1" x14ac:dyDescent="0.3">
      <c r="A23" s="91" t="s">
        <v>74</v>
      </c>
      <c r="B23" s="91"/>
      <c r="C23" s="92">
        <v>3461815</v>
      </c>
      <c r="D23" s="91" t="s">
        <v>569</v>
      </c>
      <c r="E23" s="82">
        <v>4.7</v>
      </c>
      <c r="F23" s="82">
        <v>5.9665999999999997</v>
      </c>
      <c r="G23" s="79">
        <f t="shared" si="0"/>
        <v>1.2665999999999995</v>
      </c>
      <c r="H23" s="82"/>
      <c r="I23" s="62">
        <v>65.7</v>
      </c>
      <c r="J23" s="128"/>
      <c r="K23"/>
    </row>
    <row r="24" spans="1:11" ht="16.5" thickBot="1" x14ac:dyDescent="0.3">
      <c r="A24" s="91" t="s">
        <v>75</v>
      </c>
      <c r="B24" s="91"/>
      <c r="C24" s="92">
        <v>3461826</v>
      </c>
      <c r="D24" s="91" t="s">
        <v>569</v>
      </c>
      <c r="E24" s="82">
        <v>2.2635000000000001</v>
      </c>
      <c r="F24" s="82">
        <v>3.1951999999999998</v>
      </c>
      <c r="G24" s="79">
        <f t="shared" si="0"/>
        <v>0.93169999999999975</v>
      </c>
      <c r="H24" s="82"/>
      <c r="I24" s="62">
        <v>40.6</v>
      </c>
      <c r="J24" s="128"/>
      <c r="K24"/>
    </row>
    <row r="25" spans="1:11" ht="16.5" thickBot="1" x14ac:dyDescent="0.3">
      <c r="A25" s="91" t="s">
        <v>76</v>
      </c>
      <c r="B25" s="91"/>
      <c r="C25" s="92">
        <v>3461813</v>
      </c>
      <c r="D25" s="91" t="s">
        <v>569</v>
      </c>
      <c r="E25" s="82">
        <v>2.0596999999999999</v>
      </c>
      <c r="F25" s="82">
        <v>3.1025</v>
      </c>
      <c r="G25" s="79">
        <f t="shared" si="0"/>
        <v>1.0428000000000002</v>
      </c>
      <c r="H25" s="82"/>
      <c r="I25" s="62">
        <v>41.1</v>
      </c>
      <c r="J25" s="128"/>
      <c r="K25"/>
    </row>
    <row r="26" spans="1:11" ht="16.5" thickBot="1" x14ac:dyDescent="0.3">
      <c r="A26" s="91" t="s">
        <v>77</v>
      </c>
      <c r="B26" s="91"/>
      <c r="C26" s="92">
        <v>3462044</v>
      </c>
      <c r="D26" s="91" t="s">
        <v>569</v>
      </c>
      <c r="E26" s="82">
        <v>3.2477999999999998</v>
      </c>
      <c r="F26" s="82">
        <v>4.1382000000000003</v>
      </c>
      <c r="G26" s="79">
        <f t="shared" si="0"/>
        <v>0.89040000000000052</v>
      </c>
      <c r="H26" s="82"/>
      <c r="I26" s="62">
        <v>64.5</v>
      </c>
      <c r="J26" s="128"/>
      <c r="K26"/>
    </row>
    <row r="27" spans="1:11" ht="16.5" thickBot="1" x14ac:dyDescent="0.3">
      <c r="A27" s="91" t="s">
        <v>78</v>
      </c>
      <c r="B27" s="91"/>
      <c r="C27" s="92">
        <v>3461595</v>
      </c>
      <c r="D27" s="91" t="s">
        <v>569</v>
      </c>
      <c r="E27" s="82">
        <v>4.3</v>
      </c>
      <c r="F27" s="82">
        <v>5.6406000000000001</v>
      </c>
      <c r="G27" s="79">
        <f t="shared" si="0"/>
        <v>1.3406000000000002</v>
      </c>
      <c r="H27" s="82"/>
      <c r="I27" s="62">
        <v>65.8</v>
      </c>
      <c r="J27" s="128"/>
      <c r="K27"/>
    </row>
    <row r="28" spans="1:11" ht="16.5" thickBot="1" x14ac:dyDescent="0.3">
      <c r="A28" s="91" t="s">
        <v>79</v>
      </c>
      <c r="B28" s="91"/>
      <c r="C28" s="92">
        <v>3461825</v>
      </c>
      <c r="D28" s="91" t="s">
        <v>569</v>
      </c>
      <c r="E28" s="82">
        <v>2.3275000000000001</v>
      </c>
      <c r="F28" s="82">
        <v>3.2963</v>
      </c>
      <c r="G28" s="79">
        <f t="shared" si="0"/>
        <v>0.96879999999999988</v>
      </c>
      <c r="H28" s="82"/>
      <c r="I28" s="62">
        <v>40.9</v>
      </c>
      <c r="J28" s="128"/>
      <c r="K28"/>
    </row>
    <row r="29" spans="1:11" ht="16.5" thickBot="1" x14ac:dyDescent="0.3">
      <c r="A29" s="91" t="s">
        <v>80</v>
      </c>
      <c r="B29" s="91"/>
      <c r="C29" s="92">
        <v>3461589</v>
      </c>
      <c r="D29" s="91" t="s">
        <v>569</v>
      </c>
      <c r="E29" s="82">
        <v>2.2715000000000001</v>
      </c>
      <c r="F29" s="82">
        <v>3.2618999999999998</v>
      </c>
      <c r="G29" s="79">
        <f t="shared" si="0"/>
        <v>0.99039999999999973</v>
      </c>
      <c r="H29" s="82"/>
      <c r="I29" s="62">
        <v>41.1</v>
      </c>
      <c r="J29" s="128"/>
      <c r="K29"/>
    </row>
    <row r="30" spans="1:11" ht="16.5" thickBot="1" x14ac:dyDescent="0.3">
      <c r="A30" s="91" t="s">
        <v>81</v>
      </c>
      <c r="B30" s="91"/>
      <c r="C30" s="92">
        <v>3461590</v>
      </c>
      <c r="D30" s="91" t="s">
        <v>569</v>
      </c>
      <c r="E30" s="82">
        <v>3.8</v>
      </c>
      <c r="F30" s="82">
        <v>5.1113999999999997</v>
      </c>
      <c r="G30" s="79">
        <f t="shared" si="0"/>
        <v>1.3113999999999999</v>
      </c>
      <c r="H30" s="82"/>
      <c r="I30" s="62">
        <v>64.400000000000006</v>
      </c>
      <c r="J30" s="128"/>
      <c r="K30"/>
    </row>
    <row r="31" spans="1:11" ht="16.5" thickBot="1" x14ac:dyDescent="0.3">
      <c r="A31" s="91" t="s">
        <v>82</v>
      </c>
      <c r="B31" s="91"/>
      <c r="C31" s="92">
        <v>3461902</v>
      </c>
      <c r="D31" s="91" t="s">
        <v>569</v>
      </c>
      <c r="E31" s="82">
        <v>4.5999999999999996</v>
      </c>
      <c r="F31" s="82">
        <v>5.9550999999999998</v>
      </c>
      <c r="G31" s="79">
        <f t="shared" si="0"/>
        <v>1.3551000000000002</v>
      </c>
      <c r="H31" s="82"/>
      <c r="I31" s="62">
        <v>65.099999999999994</v>
      </c>
      <c r="J31" s="128"/>
      <c r="K31"/>
    </row>
    <row r="32" spans="1:11" ht="16.5" thickBot="1" x14ac:dyDescent="0.3">
      <c r="A32" s="91" t="s">
        <v>83</v>
      </c>
      <c r="B32" s="91"/>
      <c r="C32" s="92">
        <v>3461905</v>
      </c>
      <c r="D32" s="91" t="s">
        <v>569</v>
      </c>
      <c r="E32" s="82">
        <v>2.6</v>
      </c>
      <c r="F32" s="82">
        <v>3.6137000000000001</v>
      </c>
      <c r="G32" s="79">
        <f t="shared" si="0"/>
        <v>1.0137</v>
      </c>
      <c r="H32" s="82"/>
      <c r="I32" s="62">
        <v>40.700000000000003</v>
      </c>
      <c r="J32" s="128"/>
      <c r="K32"/>
    </row>
    <row r="33" spans="1:11" ht="16.5" thickBot="1" x14ac:dyDescent="0.3">
      <c r="A33" s="91">
        <v>27</v>
      </c>
      <c r="B33" s="91"/>
      <c r="C33" s="92">
        <v>3461836</v>
      </c>
      <c r="D33" s="91" t="s">
        <v>569</v>
      </c>
      <c r="E33" s="82">
        <v>2.5013999999999998</v>
      </c>
      <c r="F33" s="82">
        <v>3.4969999999999999</v>
      </c>
      <c r="G33" s="79">
        <f t="shared" si="0"/>
        <v>0.99560000000000004</v>
      </c>
      <c r="H33" s="82"/>
      <c r="I33" s="62">
        <v>40.9</v>
      </c>
      <c r="J33" s="128"/>
      <c r="K33"/>
    </row>
    <row r="34" spans="1:11" ht="16.5" thickBot="1" x14ac:dyDescent="0.3">
      <c r="A34" s="91" t="s">
        <v>84</v>
      </c>
      <c r="B34" s="91"/>
      <c r="C34" s="92">
        <v>3461906</v>
      </c>
      <c r="D34" s="91" t="s">
        <v>569</v>
      </c>
      <c r="E34" s="82">
        <v>4.3</v>
      </c>
      <c r="F34" s="82">
        <v>5.6228999999999996</v>
      </c>
      <c r="G34" s="79">
        <f t="shared" si="0"/>
        <v>1.3228999999999997</v>
      </c>
      <c r="H34" s="82"/>
      <c r="I34" s="62">
        <v>64.3</v>
      </c>
      <c r="J34" s="128"/>
      <c r="K34"/>
    </row>
    <row r="35" spans="1:11" ht="16.5" thickBot="1" x14ac:dyDescent="0.3">
      <c r="A35" s="91" t="s">
        <v>85</v>
      </c>
      <c r="B35" s="91"/>
      <c r="C35" s="92">
        <v>3461839</v>
      </c>
      <c r="D35" s="91" t="s">
        <v>569</v>
      </c>
      <c r="E35" s="82">
        <v>5</v>
      </c>
      <c r="F35" s="82">
        <v>6.3114999999999997</v>
      </c>
      <c r="G35" s="79">
        <f t="shared" si="0"/>
        <v>1.3114999999999997</v>
      </c>
      <c r="H35" s="82"/>
      <c r="I35" s="62">
        <v>65.2</v>
      </c>
      <c r="J35" s="128"/>
      <c r="K35"/>
    </row>
    <row r="36" spans="1:11" ht="16.5" thickBot="1" x14ac:dyDescent="0.3">
      <c r="A36" s="91" t="s">
        <v>86</v>
      </c>
      <c r="B36" s="91"/>
      <c r="C36" s="92">
        <v>3461910</v>
      </c>
      <c r="D36" s="91" t="s">
        <v>569</v>
      </c>
      <c r="E36" s="82">
        <v>3</v>
      </c>
      <c r="F36" s="82">
        <v>4.0434000000000001</v>
      </c>
      <c r="G36" s="79">
        <f t="shared" si="0"/>
        <v>1.0434000000000001</v>
      </c>
      <c r="H36" s="82"/>
      <c r="I36" s="62">
        <v>40.6</v>
      </c>
      <c r="J36" s="128"/>
      <c r="K36"/>
    </row>
    <row r="37" spans="1:11" ht="16.5" thickBot="1" x14ac:dyDescent="0.3">
      <c r="A37" s="91" t="s">
        <v>87</v>
      </c>
      <c r="B37" s="91"/>
      <c r="C37" s="92">
        <v>3461830</v>
      </c>
      <c r="D37" s="91" t="s">
        <v>569</v>
      </c>
      <c r="E37" s="82">
        <v>2.1844999999999999</v>
      </c>
      <c r="F37" s="82">
        <v>3.1781999999999999</v>
      </c>
      <c r="G37" s="79">
        <f t="shared" si="0"/>
        <v>0.99370000000000003</v>
      </c>
      <c r="H37" s="82"/>
      <c r="I37" s="62">
        <v>40.9</v>
      </c>
      <c r="J37" s="128"/>
      <c r="K37"/>
    </row>
    <row r="38" spans="1:11" ht="16.5" thickBot="1" x14ac:dyDescent="0.3">
      <c r="A38" s="91" t="s">
        <v>88</v>
      </c>
      <c r="B38" s="91"/>
      <c r="C38" s="92">
        <v>3461829</v>
      </c>
      <c r="D38" s="91" t="s">
        <v>569</v>
      </c>
      <c r="E38" s="82">
        <v>3.0224000000000002</v>
      </c>
      <c r="F38" s="82">
        <v>3.3317000000000001</v>
      </c>
      <c r="G38" s="79">
        <f t="shared" si="0"/>
        <v>0.30929999999999991</v>
      </c>
      <c r="H38" s="82"/>
      <c r="I38" s="62">
        <v>64.3</v>
      </c>
      <c r="J38" s="128"/>
      <c r="K38"/>
    </row>
    <row r="39" spans="1:11" ht="16.5" thickBot="1" x14ac:dyDescent="0.3">
      <c r="A39" s="91" t="s">
        <v>89</v>
      </c>
      <c r="B39" s="91"/>
      <c r="C39" s="92">
        <v>3461837</v>
      </c>
      <c r="D39" s="91" t="s">
        <v>569</v>
      </c>
      <c r="E39" s="82">
        <v>5.3</v>
      </c>
      <c r="F39" s="82">
        <v>6.6055999999999999</v>
      </c>
      <c r="G39" s="79">
        <f t="shared" si="0"/>
        <v>1.3056000000000001</v>
      </c>
      <c r="H39" s="82"/>
      <c r="I39" s="62">
        <v>65.5</v>
      </c>
      <c r="J39" s="128"/>
      <c r="K39"/>
    </row>
    <row r="40" spans="1:11" ht="16.5" thickBot="1" x14ac:dyDescent="0.3">
      <c r="A40" s="91" t="s">
        <v>90</v>
      </c>
      <c r="B40" s="91"/>
      <c r="C40" s="92">
        <v>3461832</v>
      </c>
      <c r="D40" s="91" t="s">
        <v>569</v>
      </c>
      <c r="E40" s="82">
        <v>3.2</v>
      </c>
      <c r="F40" s="82">
        <v>4.3372999999999999</v>
      </c>
      <c r="G40" s="79">
        <f t="shared" si="0"/>
        <v>1.1372999999999998</v>
      </c>
      <c r="H40" s="82"/>
      <c r="I40" s="62">
        <v>40.700000000000003</v>
      </c>
      <c r="J40" s="128"/>
      <c r="K40"/>
    </row>
    <row r="41" spans="1:11" ht="16.5" thickBot="1" x14ac:dyDescent="0.3">
      <c r="A41" s="91" t="s">
        <v>91</v>
      </c>
      <c r="B41" s="91"/>
      <c r="C41" s="92">
        <v>3461828</v>
      </c>
      <c r="D41" s="91" t="s">
        <v>569</v>
      </c>
      <c r="E41" s="82">
        <v>3</v>
      </c>
      <c r="F41" s="82">
        <v>3.9939</v>
      </c>
      <c r="G41" s="79">
        <f t="shared" si="0"/>
        <v>0.99390000000000001</v>
      </c>
      <c r="H41" s="82"/>
      <c r="I41" s="62">
        <v>40.799999999999997</v>
      </c>
      <c r="J41" s="128"/>
      <c r="K41"/>
    </row>
    <row r="42" spans="1:11" ht="16.5" thickBot="1" x14ac:dyDescent="0.3">
      <c r="A42" s="91" t="s">
        <v>92</v>
      </c>
      <c r="B42" s="91"/>
      <c r="C42" s="98">
        <v>3461841</v>
      </c>
      <c r="D42" s="91" t="s">
        <v>569</v>
      </c>
      <c r="E42" s="82">
        <v>4.0999999999999996</v>
      </c>
      <c r="F42" s="82">
        <v>5.3575999999999997</v>
      </c>
      <c r="G42" s="79">
        <f t="shared" si="0"/>
        <v>1.2576000000000001</v>
      </c>
      <c r="H42" s="82"/>
      <c r="I42" s="62">
        <v>64.5</v>
      </c>
      <c r="J42" s="128"/>
      <c r="K42"/>
    </row>
    <row r="43" spans="1:11" ht="16.5" thickBot="1" x14ac:dyDescent="0.3">
      <c r="A43" s="91" t="s">
        <v>93</v>
      </c>
      <c r="B43" s="91"/>
      <c r="C43" s="99">
        <v>3461866</v>
      </c>
      <c r="D43" s="91" t="s">
        <v>569</v>
      </c>
      <c r="E43" s="82">
        <v>5.6</v>
      </c>
      <c r="F43" s="82">
        <v>6.86</v>
      </c>
      <c r="G43" s="79">
        <f t="shared" si="0"/>
        <v>1.2600000000000007</v>
      </c>
      <c r="H43" s="82"/>
      <c r="I43" s="62">
        <v>60.9</v>
      </c>
      <c r="J43" s="128"/>
      <c r="K43"/>
    </row>
    <row r="44" spans="1:11" ht="16.5" thickBot="1" x14ac:dyDescent="0.3">
      <c r="A44" s="91" t="s">
        <v>94</v>
      </c>
      <c r="B44" s="91"/>
      <c r="C44" s="92">
        <v>3461871</v>
      </c>
      <c r="D44" s="91" t="s">
        <v>569</v>
      </c>
      <c r="E44" s="82">
        <v>7.1</v>
      </c>
      <c r="F44" s="82">
        <v>8.3953000000000007</v>
      </c>
      <c r="G44" s="79">
        <f t="shared" si="0"/>
        <v>1.295300000000001</v>
      </c>
      <c r="H44" s="82"/>
      <c r="I44" s="62">
        <v>63.1</v>
      </c>
      <c r="J44" s="128"/>
      <c r="K44"/>
    </row>
    <row r="45" spans="1:11" ht="16.5" thickBot="1" x14ac:dyDescent="0.3">
      <c r="A45" s="91" t="s">
        <v>95</v>
      </c>
      <c r="B45" s="91"/>
      <c r="C45" s="92">
        <v>3461744</v>
      </c>
      <c r="D45" s="91" t="s">
        <v>569</v>
      </c>
      <c r="E45" s="82">
        <v>3.5194999999999999</v>
      </c>
      <c r="F45" s="82">
        <v>5.7316000000000003</v>
      </c>
      <c r="G45" s="79">
        <f t="shared" si="0"/>
        <v>2.2121000000000004</v>
      </c>
      <c r="H45" s="82"/>
      <c r="I45" s="62">
        <v>49.1</v>
      </c>
      <c r="J45" s="128"/>
      <c r="K45"/>
    </row>
    <row r="46" spans="1:11" ht="16.5" thickBot="1" x14ac:dyDescent="0.3">
      <c r="A46" s="91" t="s">
        <v>96</v>
      </c>
      <c r="B46" s="91"/>
      <c r="C46" s="92">
        <v>3461769</v>
      </c>
      <c r="D46" s="91" t="s">
        <v>569</v>
      </c>
      <c r="E46" s="82">
        <v>3.2</v>
      </c>
      <c r="F46" s="82">
        <v>4.4368999999999996</v>
      </c>
      <c r="G46" s="79">
        <f t="shared" si="0"/>
        <v>1.2368999999999994</v>
      </c>
      <c r="H46" s="82"/>
      <c r="I46" s="62">
        <v>46.9</v>
      </c>
      <c r="J46" s="128"/>
      <c r="K46"/>
    </row>
    <row r="47" spans="1:11" ht="16.5" thickBot="1" x14ac:dyDescent="0.3">
      <c r="A47" s="91" t="s">
        <v>97</v>
      </c>
      <c r="B47" s="91"/>
      <c r="C47" s="92">
        <v>3461870</v>
      </c>
      <c r="D47" s="91" t="s">
        <v>569</v>
      </c>
      <c r="E47" s="82">
        <v>5.5811000000000002</v>
      </c>
      <c r="F47" s="82">
        <v>6.6</v>
      </c>
      <c r="G47" s="82">
        <f t="shared" si="0"/>
        <v>1.0188999999999995</v>
      </c>
      <c r="H47" s="82"/>
      <c r="I47" s="63">
        <v>62</v>
      </c>
      <c r="J47" s="128"/>
      <c r="K47"/>
    </row>
    <row r="48" spans="1:11" ht="16.5" thickBot="1" x14ac:dyDescent="0.3">
      <c r="A48" s="91" t="s">
        <v>98</v>
      </c>
      <c r="B48" s="91"/>
      <c r="C48" s="92">
        <v>3461863</v>
      </c>
      <c r="D48" s="91" t="s">
        <v>569</v>
      </c>
      <c r="E48" s="82">
        <v>5.5</v>
      </c>
      <c r="F48" s="82">
        <v>6.8495999999999997</v>
      </c>
      <c r="G48" s="79">
        <f t="shared" si="0"/>
        <v>1.3495999999999997</v>
      </c>
      <c r="H48" s="82"/>
      <c r="I48" s="62">
        <v>57.8</v>
      </c>
      <c r="J48" s="128"/>
      <c r="K48"/>
    </row>
    <row r="49" spans="1:11" ht="16.5" thickBot="1" x14ac:dyDescent="0.3">
      <c r="A49" s="91" t="s">
        <v>99</v>
      </c>
      <c r="B49" s="91"/>
      <c r="C49" s="92">
        <v>3461767</v>
      </c>
      <c r="D49" s="91" t="s">
        <v>569</v>
      </c>
      <c r="E49" s="82">
        <v>2.8576000000000001</v>
      </c>
      <c r="F49" s="82">
        <v>4.1298000000000004</v>
      </c>
      <c r="G49" s="79">
        <f t="shared" si="0"/>
        <v>1.2722000000000002</v>
      </c>
      <c r="H49" s="82"/>
      <c r="I49" s="63">
        <v>40</v>
      </c>
      <c r="J49" s="128"/>
      <c r="K49"/>
    </row>
    <row r="50" spans="1:11" ht="16.5" thickBot="1" x14ac:dyDescent="0.3">
      <c r="A50" s="91" t="s">
        <v>100</v>
      </c>
      <c r="B50" s="91"/>
      <c r="C50" s="92">
        <v>3461868</v>
      </c>
      <c r="D50" s="91" t="s">
        <v>569</v>
      </c>
      <c r="E50" s="82">
        <v>5.3</v>
      </c>
      <c r="F50" s="82">
        <v>6.6626000000000003</v>
      </c>
      <c r="G50" s="79">
        <f t="shared" si="0"/>
        <v>1.3626000000000005</v>
      </c>
      <c r="H50" s="82"/>
      <c r="I50" s="62">
        <v>62.7</v>
      </c>
      <c r="J50" s="128"/>
      <c r="K50"/>
    </row>
    <row r="51" spans="1:11" ht="16.5" thickBot="1" x14ac:dyDescent="0.3">
      <c r="A51" s="91" t="s">
        <v>101</v>
      </c>
      <c r="B51" s="91"/>
      <c r="C51" s="92">
        <v>3461865</v>
      </c>
      <c r="D51" s="91" t="s">
        <v>569</v>
      </c>
      <c r="E51" s="82">
        <v>1.9659</v>
      </c>
      <c r="F51" s="82">
        <v>2.8296000000000001</v>
      </c>
      <c r="G51" s="79">
        <f t="shared" si="0"/>
        <v>0.86370000000000013</v>
      </c>
      <c r="H51" s="82"/>
      <c r="I51" s="62">
        <v>48.6</v>
      </c>
      <c r="J51" s="128"/>
      <c r="K51"/>
    </row>
    <row r="52" spans="1:11" ht="16.5" thickBot="1" x14ac:dyDescent="0.3">
      <c r="A52" s="91" t="s">
        <v>102</v>
      </c>
      <c r="B52" s="91"/>
      <c r="C52" s="92">
        <v>3461864</v>
      </c>
      <c r="D52" s="91" t="s">
        <v>569</v>
      </c>
      <c r="E52" s="82">
        <v>1.7873000000000001</v>
      </c>
      <c r="F52" s="82">
        <v>2.5137999999999998</v>
      </c>
      <c r="G52" s="79">
        <f t="shared" si="0"/>
        <v>0.7264999999999997</v>
      </c>
      <c r="H52" s="82"/>
      <c r="I52" s="62">
        <v>46.8</v>
      </c>
      <c r="J52" s="128"/>
      <c r="K52"/>
    </row>
    <row r="53" spans="1:11" ht="16.5" thickBot="1" x14ac:dyDescent="0.3">
      <c r="A53" s="91" t="s">
        <v>103</v>
      </c>
      <c r="B53" s="91"/>
      <c r="C53" s="92">
        <v>3461860</v>
      </c>
      <c r="D53" s="91" t="s">
        <v>569</v>
      </c>
      <c r="E53" s="82">
        <v>3.2</v>
      </c>
      <c r="F53" s="82">
        <v>4.4917999999999996</v>
      </c>
      <c r="G53" s="79">
        <f t="shared" si="0"/>
        <v>1.2917999999999994</v>
      </c>
      <c r="H53" s="82"/>
      <c r="I53" s="62">
        <v>61.9</v>
      </c>
      <c r="J53" s="128"/>
      <c r="K53"/>
    </row>
    <row r="54" spans="1:11" ht="16.5" thickBot="1" x14ac:dyDescent="0.3">
      <c r="A54" s="91" t="s">
        <v>104</v>
      </c>
      <c r="B54" s="91"/>
      <c r="C54" s="92">
        <v>3461921</v>
      </c>
      <c r="D54" s="91" t="s">
        <v>569</v>
      </c>
      <c r="E54" s="82">
        <v>2.7624</v>
      </c>
      <c r="F54" s="82">
        <v>3.6120999999999999</v>
      </c>
      <c r="G54" s="79">
        <f t="shared" si="0"/>
        <v>0.8496999999999999</v>
      </c>
      <c r="H54" s="82"/>
      <c r="I54" s="62">
        <v>57.6</v>
      </c>
      <c r="J54" s="128"/>
      <c r="K54" s="95"/>
    </row>
    <row r="55" spans="1:11" ht="16.5" thickBot="1" x14ac:dyDescent="0.3">
      <c r="A55" s="91" t="s">
        <v>105</v>
      </c>
      <c r="B55" s="91"/>
      <c r="C55" s="92">
        <v>3461926</v>
      </c>
      <c r="D55" s="91" t="s">
        <v>569</v>
      </c>
      <c r="E55" s="82">
        <v>1.6606000000000001</v>
      </c>
      <c r="F55" s="82">
        <v>2.3956</v>
      </c>
      <c r="G55" s="79">
        <f t="shared" si="0"/>
        <v>0.73499999999999988</v>
      </c>
      <c r="H55" s="82"/>
      <c r="I55" s="63">
        <v>40</v>
      </c>
      <c r="J55" s="128"/>
      <c r="K55"/>
    </row>
    <row r="56" spans="1:11" ht="16.5" thickBot="1" x14ac:dyDescent="0.3">
      <c r="A56" s="91" t="s">
        <v>106</v>
      </c>
      <c r="B56" s="91"/>
      <c r="C56" s="92">
        <v>3461859</v>
      </c>
      <c r="D56" s="91" t="s">
        <v>569</v>
      </c>
      <c r="E56" s="82">
        <v>4.2476000000000003</v>
      </c>
      <c r="F56" s="82">
        <v>6.1060999999999996</v>
      </c>
      <c r="G56" s="79">
        <f t="shared" si="0"/>
        <v>1.8584999999999994</v>
      </c>
      <c r="H56" s="82"/>
      <c r="I56" s="62">
        <v>62.8</v>
      </c>
      <c r="J56" s="129">
        <v>-1.0102</v>
      </c>
      <c r="K56"/>
    </row>
    <row r="57" spans="1:11" ht="16.5" thickBot="1" x14ac:dyDescent="0.3">
      <c r="A57" s="91" t="s">
        <v>107</v>
      </c>
      <c r="B57" s="91"/>
      <c r="C57" s="92">
        <v>3461628</v>
      </c>
      <c r="D57" s="91" t="s">
        <v>569</v>
      </c>
      <c r="E57" s="82">
        <v>1.9229000000000001</v>
      </c>
      <c r="F57" s="82">
        <v>2.7562000000000002</v>
      </c>
      <c r="G57" s="79">
        <f t="shared" si="0"/>
        <v>0.83330000000000015</v>
      </c>
      <c r="H57" s="82"/>
      <c r="I57" s="62">
        <v>48.6</v>
      </c>
      <c r="J57" s="128"/>
      <c r="K57"/>
    </row>
    <row r="58" spans="1:11" ht="16.5" thickBot="1" x14ac:dyDescent="0.3">
      <c r="A58" s="91" t="s">
        <v>108</v>
      </c>
      <c r="B58" s="91"/>
      <c r="C58" s="92">
        <v>3461918</v>
      </c>
      <c r="D58" s="91" t="s">
        <v>569</v>
      </c>
      <c r="E58" s="82">
        <v>1.79</v>
      </c>
      <c r="F58" s="82">
        <v>2.5817999999999999</v>
      </c>
      <c r="G58" s="79">
        <f t="shared" si="0"/>
        <v>0.79179999999999984</v>
      </c>
      <c r="H58" s="82"/>
      <c r="I58" s="62">
        <v>46.7</v>
      </c>
      <c r="J58" s="128"/>
      <c r="K58"/>
    </row>
    <row r="59" spans="1:11" ht="16.5" thickBot="1" x14ac:dyDescent="0.3">
      <c r="A59" s="91" t="s">
        <v>109</v>
      </c>
      <c r="B59" s="91"/>
      <c r="C59" s="92">
        <v>3461617</v>
      </c>
      <c r="D59" s="91" t="s">
        <v>569</v>
      </c>
      <c r="E59" s="82">
        <v>2.7250999999999999</v>
      </c>
      <c r="F59" s="82">
        <v>4.0110999999999999</v>
      </c>
      <c r="G59" s="79">
        <f t="shared" si="0"/>
        <v>1.286</v>
      </c>
      <c r="H59" s="82"/>
      <c r="I59" s="62">
        <v>61.8</v>
      </c>
      <c r="J59" s="128"/>
      <c r="K59"/>
    </row>
    <row r="60" spans="1:11" ht="16.5" thickBot="1" x14ac:dyDescent="0.3">
      <c r="A60" s="91" t="s">
        <v>110</v>
      </c>
      <c r="B60" s="91"/>
      <c r="C60" s="92">
        <v>3461924</v>
      </c>
      <c r="D60" s="91" t="s">
        <v>569</v>
      </c>
      <c r="E60" s="82">
        <v>2.4557000000000002</v>
      </c>
      <c r="F60" s="82">
        <v>4.391</v>
      </c>
      <c r="G60" s="79">
        <f t="shared" si="0"/>
        <v>1.9352999999999998</v>
      </c>
      <c r="H60" s="82"/>
      <c r="I60" s="62">
        <v>57.9</v>
      </c>
      <c r="J60" s="128"/>
      <c r="K60"/>
    </row>
    <row r="61" spans="1:11" ht="16.5" thickBot="1" x14ac:dyDescent="0.3">
      <c r="A61" s="91" t="s">
        <v>111</v>
      </c>
      <c r="B61" s="91"/>
      <c r="C61" s="92">
        <v>3461922</v>
      </c>
      <c r="D61" s="91" t="s">
        <v>569</v>
      </c>
      <c r="E61" s="82">
        <v>2.2713999999999999</v>
      </c>
      <c r="F61" s="82">
        <v>3.3523999999999998</v>
      </c>
      <c r="G61" s="79">
        <f t="shared" si="0"/>
        <v>1.081</v>
      </c>
      <c r="H61" s="82"/>
      <c r="I61" s="62">
        <v>39.9</v>
      </c>
      <c r="J61" s="129">
        <v>-4.8399999999999999E-2</v>
      </c>
      <c r="K61"/>
    </row>
    <row r="62" spans="1:11" ht="16.5" thickBot="1" x14ac:dyDescent="0.3">
      <c r="A62" s="91" t="s">
        <v>112</v>
      </c>
      <c r="B62" s="91"/>
      <c r="C62" s="92">
        <v>3461623</v>
      </c>
      <c r="D62" s="91" t="s">
        <v>569</v>
      </c>
      <c r="E62" s="82">
        <v>3.5838999999999999</v>
      </c>
      <c r="F62" s="82">
        <v>5.5805999999999996</v>
      </c>
      <c r="G62" s="79">
        <f t="shared" si="0"/>
        <v>1.9966999999999997</v>
      </c>
      <c r="H62" s="82"/>
      <c r="I62" s="62">
        <v>63.1</v>
      </c>
      <c r="J62" s="128"/>
      <c r="K62"/>
    </row>
    <row r="63" spans="1:11" ht="16.5" thickBot="1" x14ac:dyDescent="0.3">
      <c r="A63" s="91" t="s">
        <v>113</v>
      </c>
      <c r="B63" s="91"/>
      <c r="C63" s="92">
        <v>3461927</v>
      </c>
      <c r="D63" s="91" t="s">
        <v>569</v>
      </c>
      <c r="E63" s="82">
        <v>2.1097999999999999</v>
      </c>
      <c r="F63" s="82">
        <v>2.9744999999999999</v>
      </c>
      <c r="G63" s="79">
        <f t="shared" si="0"/>
        <v>0.86470000000000002</v>
      </c>
      <c r="H63" s="82"/>
      <c r="I63" s="62">
        <v>48.8</v>
      </c>
      <c r="J63" s="128"/>
      <c r="K63"/>
    </row>
    <row r="64" spans="1:11" ht="16.5" thickBot="1" x14ac:dyDescent="0.3">
      <c r="A64" s="91" t="s">
        <v>114</v>
      </c>
      <c r="B64" s="91"/>
      <c r="C64" s="92">
        <v>3461925</v>
      </c>
      <c r="D64" s="91" t="s">
        <v>569</v>
      </c>
      <c r="E64" s="82">
        <v>1.8547</v>
      </c>
      <c r="F64" s="82">
        <v>2.7623000000000002</v>
      </c>
      <c r="G64" s="79">
        <f t="shared" si="0"/>
        <v>0.90760000000000018</v>
      </c>
      <c r="H64" s="82"/>
      <c r="I64" s="62">
        <v>46.9</v>
      </c>
      <c r="J64" s="128"/>
      <c r="K64"/>
    </row>
    <row r="65" spans="1:11" ht="16.5" thickBot="1" x14ac:dyDescent="0.3">
      <c r="A65" s="91" t="s">
        <v>115</v>
      </c>
      <c r="B65" s="91"/>
      <c r="C65" s="92">
        <v>3461619</v>
      </c>
      <c r="D65" s="91" t="s">
        <v>569</v>
      </c>
      <c r="E65" s="82">
        <v>2.7665000000000002</v>
      </c>
      <c r="F65" s="82">
        <v>3.4649999999999999</v>
      </c>
      <c r="G65" s="79">
        <f t="shared" si="0"/>
        <v>0.69849999999999968</v>
      </c>
      <c r="H65" s="82"/>
      <c r="I65" s="62">
        <v>61.8</v>
      </c>
      <c r="J65" s="128"/>
      <c r="K65"/>
    </row>
    <row r="66" spans="1:11" ht="16.5" thickBot="1" x14ac:dyDescent="0.3">
      <c r="A66" s="91" t="s">
        <v>116</v>
      </c>
      <c r="B66" s="91"/>
      <c r="C66" s="92">
        <v>3461920</v>
      </c>
      <c r="D66" s="91" t="s">
        <v>569</v>
      </c>
      <c r="E66" s="82">
        <v>3.0249999999999999</v>
      </c>
      <c r="F66" s="82">
        <v>4.3118999999999996</v>
      </c>
      <c r="G66" s="79">
        <f t="shared" si="0"/>
        <v>1.2868999999999997</v>
      </c>
      <c r="H66" s="82"/>
      <c r="I66" s="62">
        <v>57.9</v>
      </c>
      <c r="J66" s="128"/>
      <c r="K66"/>
    </row>
    <row r="67" spans="1:11" ht="16.5" thickBot="1" x14ac:dyDescent="0.3">
      <c r="A67" s="91" t="s">
        <v>117</v>
      </c>
      <c r="B67" s="91"/>
      <c r="C67" s="92">
        <v>3461929</v>
      </c>
      <c r="D67" s="91" t="s">
        <v>569</v>
      </c>
      <c r="E67" s="82">
        <v>2.5238</v>
      </c>
      <c r="F67" s="82">
        <v>3.6657999999999999</v>
      </c>
      <c r="G67" s="79">
        <f t="shared" si="0"/>
        <v>1.1419999999999999</v>
      </c>
      <c r="H67" s="82"/>
      <c r="I67" s="62">
        <v>39.9</v>
      </c>
      <c r="J67" s="128"/>
      <c r="K67"/>
    </row>
    <row r="68" spans="1:11" ht="16.5" thickBot="1" x14ac:dyDescent="0.3">
      <c r="A68" s="91" t="s">
        <v>118</v>
      </c>
      <c r="B68" s="131"/>
      <c r="C68" s="92">
        <v>3461722</v>
      </c>
      <c r="D68" s="91" t="s">
        <v>569</v>
      </c>
      <c r="E68" s="82">
        <v>4.5907999999999998</v>
      </c>
      <c r="F68" s="82">
        <v>6.3307000000000002</v>
      </c>
      <c r="G68" s="79">
        <f t="shared" si="0"/>
        <v>1.7399000000000004</v>
      </c>
      <c r="H68" s="82"/>
      <c r="I68" s="63">
        <v>63</v>
      </c>
      <c r="J68" s="128"/>
      <c r="K68"/>
    </row>
    <row r="69" spans="1:11" ht="16.5" thickBot="1" x14ac:dyDescent="0.3">
      <c r="A69" s="91" t="s">
        <v>119</v>
      </c>
      <c r="B69" s="131"/>
      <c r="C69" s="92">
        <v>3461730</v>
      </c>
      <c r="D69" s="91" t="s">
        <v>569</v>
      </c>
      <c r="E69" s="82">
        <v>3</v>
      </c>
      <c r="F69" s="82">
        <v>4.0663</v>
      </c>
      <c r="G69" s="79">
        <f t="shared" si="0"/>
        <v>1.0663</v>
      </c>
      <c r="H69" s="82"/>
      <c r="I69" s="62">
        <v>48.8</v>
      </c>
      <c r="J69" s="128"/>
      <c r="K69"/>
    </row>
    <row r="70" spans="1:11" ht="16.5" thickBot="1" x14ac:dyDescent="0.3">
      <c r="A70" s="91" t="s">
        <v>120</v>
      </c>
      <c r="B70" s="131"/>
      <c r="C70" s="92">
        <v>3461624</v>
      </c>
      <c r="D70" s="91" t="s">
        <v>569</v>
      </c>
      <c r="E70" s="82">
        <v>3</v>
      </c>
      <c r="F70" s="82">
        <v>3.9156</v>
      </c>
      <c r="G70" s="79">
        <f t="shared" si="0"/>
        <v>0.91559999999999997</v>
      </c>
      <c r="H70" s="82"/>
      <c r="I70" s="62">
        <v>46.8</v>
      </c>
      <c r="J70" s="128"/>
      <c r="K70"/>
    </row>
    <row r="71" spans="1:11" ht="16.5" thickBot="1" x14ac:dyDescent="0.3">
      <c r="A71" s="91" t="s">
        <v>121</v>
      </c>
      <c r="B71" s="131"/>
      <c r="C71" s="92">
        <v>3461724</v>
      </c>
      <c r="D71" s="91" t="s">
        <v>569</v>
      </c>
      <c r="E71" s="82">
        <v>2.4771000000000001</v>
      </c>
      <c r="F71" s="82">
        <v>3.7450000000000001</v>
      </c>
      <c r="G71" s="79">
        <f t="shared" si="0"/>
        <v>1.2679</v>
      </c>
      <c r="H71" s="82"/>
      <c r="I71" s="62">
        <v>61.9</v>
      </c>
      <c r="J71" s="128"/>
      <c r="K71"/>
    </row>
    <row r="72" spans="1:11" ht="16.5" thickBot="1" x14ac:dyDescent="0.3">
      <c r="A72" s="91" t="s">
        <v>122</v>
      </c>
      <c r="B72" s="131"/>
      <c r="C72" s="92">
        <v>3461627</v>
      </c>
      <c r="D72" s="91" t="s">
        <v>569</v>
      </c>
      <c r="E72" s="82">
        <v>3.1093999999999999</v>
      </c>
      <c r="F72" s="82">
        <v>4.3895</v>
      </c>
      <c r="G72" s="79">
        <f t="shared" ref="G72:G135" si="1">F72-E72</f>
        <v>1.2801</v>
      </c>
      <c r="H72" s="82"/>
      <c r="I72" s="62">
        <v>57.8</v>
      </c>
      <c r="J72" s="128"/>
      <c r="K72"/>
    </row>
    <row r="73" spans="1:11" ht="16.5" thickBot="1" x14ac:dyDescent="0.3">
      <c r="A73" s="91" t="s">
        <v>123</v>
      </c>
      <c r="B73" s="131"/>
      <c r="C73" s="92">
        <v>3461626</v>
      </c>
      <c r="D73" s="91" t="s">
        <v>569</v>
      </c>
      <c r="E73" s="82">
        <v>2.3037999999999998</v>
      </c>
      <c r="F73" s="82">
        <v>3.0548000000000002</v>
      </c>
      <c r="G73" s="79">
        <f t="shared" si="1"/>
        <v>0.75100000000000033</v>
      </c>
      <c r="H73" s="82"/>
      <c r="I73" s="63">
        <v>40</v>
      </c>
      <c r="J73" s="128"/>
      <c r="K73"/>
    </row>
    <row r="74" spans="1:11" ht="16.5" thickBot="1" x14ac:dyDescent="0.3">
      <c r="A74" s="91" t="s">
        <v>124</v>
      </c>
      <c r="B74" s="131"/>
      <c r="C74" s="92">
        <v>3461625</v>
      </c>
      <c r="D74" s="91" t="s">
        <v>569</v>
      </c>
      <c r="E74" s="82">
        <v>4.3884999999999996</v>
      </c>
      <c r="F74" s="82">
        <v>6.4812000000000003</v>
      </c>
      <c r="G74" s="79">
        <f t="shared" si="1"/>
        <v>2.0927000000000007</v>
      </c>
      <c r="H74" s="82"/>
      <c r="I74" s="62">
        <v>63.1</v>
      </c>
      <c r="J74" s="128"/>
      <c r="K74"/>
    </row>
    <row r="75" spans="1:11" ht="16.5" thickBot="1" x14ac:dyDescent="0.3">
      <c r="A75" s="91" t="s">
        <v>125</v>
      </c>
      <c r="B75" s="131"/>
      <c r="C75" s="92">
        <v>3461622</v>
      </c>
      <c r="D75" s="91" t="s">
        <v>569</v>
      </c>
      <c r="E75" s="82">
        <v>3</v>
      </c>
      <c r="F75" s="82">
        <v>4.0415999999999999</v>
      </c>
      <c r="G75" s="79">
        <f t="shared" si="1"/>
        <v>1.0415999999999999</v>
      </c>
      <c r="H75" s="82"/>
      <c r="I75" s="62">
        <v>48.7</v>
      </c>
      <c r="J75" s="128"/>
      <c r="K75"/>
    </row>
    <row r="76" spans="1:11" ht="16.5" thickBot="1" x14ac:dyDescent="0.3">
      <c r="A76" s="91" t="s">
        <v>126</v>
      </c>
      <c r="B76" s="131"/>
      <c r="C76" s="92">
        <v>3462014</v>
      </c>
      <c r="D76" s="91" t="s">
        <v>569</v>
      </c>
      <c r="E76" s="82">
        <v>3</v>
      </c>
      <c r="F76" s="82">
        <v>3.9087000000000001</v>
      </c>
      <c r="G76" s="79">
        <f t="shared" si="1"/>
        <v>0.90870000000000006</v>
      </c>
      <c r="H76" s="82"/>
      <c r="I76" s="62">
        <v>46.7</v>
      </c>
      <c r="J76" s="128"/>
      <c r="K76"/>
    </row>
    <row r="77" spans="1:11" ht="16.5" thickBot="1" x14ac:dyDescent="0.3">
      <c r="A77" s="91" t="s">
        <v>127</v>
      </c>
      <c r="B77" s="131"/>
      <c r="C77" s="92">
        <v>3461631</v>
      </c>
      <c r="D77" s="91" t="s">
        <v>569</v>
      </c>
      <c r="E77" s="82">
        <v>4.3018000000000001</v>
      </c>
      <c r="F77" s="82">
        <v>5.6712999999999996</v>
      </c>
      <c r="G77" s="79">
        <f t="shared" si="1"/>
        <v>1.3694999999999995</v>
      </c>
      <c r="H77" s="82"/>
      <c r="I77" s="62">
        <v>61.9</v>
      </c>
      <c r="J77" s="128"/>
      <c r="K77"/>
    </row>
    <row r="78" spans="1:11" ht="16.5" thickBot="1" x14ac:dyDescent="0.3">
      <c r="A78" s="91" t="s">
        <v>128</v>
      </c>
      <c r="B78" s="131"/>
      <c r="C78" s="92">
        <v>3461620</v>
      </c>
      <c r="D78" s="91" t="s">
        <v>569</v>
      </c>
      <c r="E78" s="82">
        <v>2.1385999999999998</v>
      </c>
      <c r="F78" s="82">
        <v>2.9622999999999999</v>
      </c>
      <c r="G78" s="79">
        <f t="shared" si="1"/>
        <v>0.8237000000000001</v>
      </c>
      <c r="H78" s="82"/>
      <c r="I78" s="62">
        <v>57.6</v>
      </c>
      <c r="J78" s="128"/>
      <c r="K78"/>
    </row>
    <row r="79" spans="1:11" ht="16.5" thickBot="1" x14ac:dyDescent="0.3">
      <c r="A79" s="91" t="s">
        <v>129</v>
      </c>
      <c r="B79" s="131"/>
      <c r="C79" s="92">
        <v>3462011</v>
      </c>
      <c r="D79" s="91" t="s">
        <v>569</v>
      </c>
      <c r="E79" s="82">
        <v>3.2538</v>
      </c>
      <c r="F79" s="82">
        <v>3.4552</v>
      </c>
      <c r="G79" s="79">
        <f t="shared" si="1"/>
        <v>0.20140000000000002</v>
      </c>
      <c r="H79" s="82"/>
      <c r="I79" s="62">
        <v>39.9</v>
      </c>
      <c r="J79" s="128"/>
      <c r="K79"/>
    </row>
    <row r="80" spans="1:11" ht="16.5" thickBot="1" x14ac:dyDescent="0.3">
      <c r="A80" s="91" t="s">
        <v>130</v>
      </c>
      <c r="B80" s="131"/>
      <c r="C80" s="92">
        <v>3462008</v>
      </c>
      <c r="D80" s="91" t="s">
        <v>569</v>
      </c>
      <c r="E80" s="82">
        <v>3.5217999999999998</v>
      </c>
      <c r="F80" s="82">
        <v>5.1060999999999996</v>
      </c>
      <c r="G80" s="79">
        <f t="shared" si="1"/>
        <v>1.5842999999999998</v>
      </c>
      <c r="H80" s="82"/>
      <c r="I80" s="62">
        <v>62.9</v>
      </c>
      <c r="J80" s="128"/>
      <c r="K80"/>
    </row>
    <row r="81" spans="1:11" ht="16.5" thickBot="1" x14ac:dyDescent="0.3">
      <c r="A81" s="91" t="s">
        <v>131</v>
      </c>
      <c r="B81" s="131"/>
      <c r="C81" s="92">
        <v>3461618</v>
      </c>
      <c r="D81" s="91" t="s">
        <v>569</v>
      </c>
      <c r="E81" s="82">
        <v>2.9721000000000002</v>
      </c>
      <c r="F81" s="82">
        <v>3.7082000000000002</v>
      </c>
      <c r="G81" s="79">
        <f t="shared" si="1"/>
        <v>0.73609999999999998</v>
      </c>
      <c r="H81" s="82"/>
      <c r="I81" s="62">
        <v>48.6</v>
      </c>
      <c r="J81" s="128"/>
      <c r="K81"/>
    </row>
    <row r="82" spans="1:11" ht="33.75" customHeight="1" thickBot="1" x14ac:dyDescent="0.3">
      <c r="A82" s="91" t="s">
        <v>132</v>
      </c>
      <c r="B82" s="131"/>
      <c r="C82" s="92">
        <v>3461630</v>
      </c>
      <c r="D82" s="91" t="s">
        <v>569</v>
      </c>
      <c r="E82" s="82">
        <v>1.8552</v>
      </c>
      <c r="F82" s="82">
        <v>1.8552</v>
      </c>
      <c r="G82" s="110">
        <f t="shared" si="1"/>
        <v>0</v>
      </c>
      <c r="H82" s="82">
        <f>I82*0.0261</f>
        <v>1.2188700000000001</v>
      </c>
      <c r="I82" s="62">
        <v>46.7</v>
      </c>
      <c r="J82" s="128"/>
      <c r="K82"/>
    </row>
    <row r="83" spans="1:11" ht="33.75" customHeight="1" thickBot="1" x14ac:dyDescent="0.3">
      <c r="A83" s="91" t="s">
        <v>133</v>
      </c>
      <c r="B83" s="131"/>
      <c r="C83" s="92">
        <v>3462020</v>
      </c>
      <c r="D83" s="91" t="s">
        <v>569</v>
      </c>
      <c r="E83" s="82">
        <v>3.2989000000000002</v>
      </c>
      <c r="F83" s="82">
        <v>3.2989000000000002</v>
      </c>
      <c r="G83" s="110">
        <f t="shared" si="1"/>
        <v>0</v>
      </c>
      <c r="H83" s="82">
        <f>I83*0.0261</f>
        <v>1.6129800000000001</v>
      </c>
      <c r="I83" s="62">
        <v>61.8</v>
      </c>
      <c r="J83" s="128"/>
      <c r="K83"/>
    </row>
    <row r="84" spans="1:11" ht="16.5" thickBot="1" x14ac:dyDescent="0.3">
      <c r="A84" s="91" t="s">
        <v>134</v>
      </c>
      <c r="B84" s="131"/>
      <c r="C84" s="92">
        <v>3462016</v>
      </c>
      <c r="D84" s="91" t="s">
        <v>569</v>
      </c>
      <c r="E84" s="82">
        <v>1.6205000000000001</v>
      </c>
      <c r="F84" s="82">
        <v>2.867</v>
      </c>
      <c r="G84" s="79">
        <f t="shared" si="1"/>
        <v>1.2464999999999999</v>
      </c>
      <c r="H84" s="82"/>
      <c r="I84" s="62">
        <v>57.7</v>
      </c>
      <c r="J84" s="128"/>
      <c r="K84"/>
    </row>
    <row r="85" spans="1:11" ht="16.5" thickBot="1" x14ac:dyDescent="0.3">
      <c r="A85" s="91" t="s">
        <v>135</v>
      </c>
      <c r="B85" s="131"/>
      <c r="C85" s="92">
        <v>3462019</v>
      </c>
      <c r="D85" s="91" t="s">
        <v>569</v>
      </c>
      <c r="E85" s="82">
        <v>2.5491999999999999</v>
      </c>
      <c r="F85" s="82">
        <v>3.8956</v>
      </c>
      <c r="G85" s="79">
        <f t="shared" si="1"/>
        <v>1.3464</v>
      </c>
      <c r="H85" s="82"/>
      <c r="I85" s="62">
        <v>39.799999999999997</v>
      </c>
      <c r="J85" s="128"/>
      <c r="K85"/>
    </row>
    <row r="86" spans="1:11" ht="16.5" thickBot="1" x14ac:dyDescent="0.3">
      <c r="A86" s="91" t="s">
        <v>136</v>
      </c>
      <c r="B86" s="131"/>
      <c r="C86" s="92">
        <v>3461629</v>
      </c>
      <c r="D86" s="91" t="s">
        <v>569</v>
      </c>
      <c r="E86" s="82">
        <v>1.9550000000000001</v>
      </c>
      <c r="F86" s="82">
        <v>3.0809000000000002</v>
      </c>
      <c r="G86" s="79">
        <f t="shared" si="1"/>
        <v>1.1259000000000001</v>
      </c>
      <c r="H86" s="82"/>
      <c r="I86" s="62">
        <v>62.9</v>
      </c>
      <c r="J86" s="128"/>
      <c r="K86"/>
    </row>
    <row r="87" spans="1:11" ht="16.5" thickBot="1" x14ac:dyDescent="0.3">
      <c r="A87" s="91" t="s">
        <v>137</v>
      </c>
      <c r="B87" s="131"/>
      <c r="C87" s="92">
        <v>3462009</v>
      </c>
      <c r="D87" s="91" t="s">
        <v>569</v>
      </c>
      <c r="E87" s="82">
        <v>1.8851</v>
      </c>
      <c r="F87" s="82">
        <v>2.8241999999999998</v>
      </c>
      <c r="G87" s="79">
        <f t="shared" si="1"/>
        <v>0.93909999999999982</v>
      </c>
      <c r="H87" s="82"/>
      <c r="I87" s="62">
        <v>48.7</v>
      </c>
      <c r="J87" s="128"/>
      <c r="K87"/>
    </row>
    <row r="88" spans="1:11" ht="16.5" thickBot="1" x14ac:dyDescent="0.3">
      <c r="A88" s="91" t="s">
        <v>138</v>
      </c>
      <c r="B88" s="131"/>
      <c r="C88" s="92">
        <v>3462018</v>
      </c>
      <c r="D88" s="91" t="s">
        <v>569</v>
      </c>
      <c r="E88" s="82">
        <v>1.7977000000000001</v>
      </c>
      <c r="F88" s="82">
        <v>2.6425999999999998</v>
      </c>
      <c r="G88" s="79">
        <f t="shared" si="1"/>
        <v>0.84489999999999976</v>
      </c>
      <c r="H88" s="82"/>
      <c r="I88" s="62">
        <v>46.7</v>
      </c>
      <c r="J88" s="128"/>
      <c r="K88"/>
    </row>
    <row r="89" spans="1:11" ht="16.5" thickBot="1" x14ac:dyDescent="0.3">
      <c r="A89" s="91" t="s">
        <v>139</v>
      </c>
      <c r="B89" s="131"/>
      <c r="C89" s="92">
        <v>3461736</v>
      </c>
      <c r="D89" s="91" t="s">
        <v>569</v>
      </c>
      <c r="E89" s="82">
        <v>2.2730000000000001</v>
      </c>
      <c r="F89" s="82">
        <v>3.8994</v>
      </c>
      <c r="G89" s="79">
        <f t="shared" si="1"/>
        <v>1.6263999999999998</v>
      </c>
      <c r="H89" s="82"/>
      <c r="I89" s="62">
        <v>61.6</v>
      </c>
      <c r="J89" s="128"/>
      <c r="K89"/>
    </row>
    <row r="90" spans="1:11" ht="16.5" thickBot="1" x14ac:dyDescent="0.3">
      <c r="A90" s="91" t="s">
        <v>140</v>
      </c>
      <c r="B90" s="131"/>
      <c r="C90" s="92">
        <v>3462037</v>
      </c>
      <c r="D90" s="91" t="s">
        <v>569</v>
      </c>
      <c r="E90" s="82">
        <v>1.4523999999999999</v>
      </c>
      <c r="F90" s="82">
        <v>1.4523999999999999</v>
      </c>
      <c r="G90" s="110">
        <f t="shared" si="1"/>
        <v>0</v>
      </c>
      <c r="H90" s="82">
        <f>I90*0.0261</f>
        <v>1.50336</v>
      </c>
      <c r="I90" s="62">
        <v>57.6</v>
      </c>
      <c r="J90" s="128"/>
      <c r="K90"/>
    </row>
    <row r="91" spans="1:11" ht="16.5" thickBot="1" x14ac:dyDescent="0.3">
      <c r="A91" s="91" t="s">
        <v>141</v>
      </c>
      <c r="B91" s="131"/>
      <c r="C91" s="92">
        <v>3461728</v>
      </c>
      <c r="D91" s="91" t="s">
        <v>569</v>
      </c>
      <c r="E91" s="82">
        <v>2.2004999999999999</v>
      </c>
      <c r="F91" s="82">
        <v>3.5706000000000002</v>
      </c>
      <c r="G91" s="79">
        <f t="shared" si="1"/>
        <v>1.3701000000000003</v>
      </c>
      <c r="H91" s="82"/>
      <c r="I91" s="63">
        <v>40</v>
      </c>
      <c r="J91" s="128"/>
      <c r="K91"/>
    </row>
    <row r="92" spans="1:11" ht="16.5" thickBot="1" x14ac:dyDescent="0.3">
      <c r="A92" s="91" t="s">
        <v>142</v>
      </c>
      <c r="B92" s="131"/>
      <c r="C92" s="92">
        <v>3461600</v>
      </c>
      <c r="D92" s="91" t="s">
        <v>569</v>
      </c>
      <c r="E92" s="82">
        <v>3.2692999999999999</v>
      </c>
      <c r="F92" s="82">
        <v>4.3289</v>
      </c>
      <c r="G92" s="79">
        <f t="shared" si="1"/>
        <v>1.0596000000000001</v>
      </c>
      <c r="H92" s="82"/>
      <c r="I92" s="62">
        <v>62.9</v>
      </c>
      <c r="J92" s="128"/>
      <c r="K92"/>
    </row>
    <row r="93" spans="1:11" ht="16.5" thickBot="1" x14ac:dyDescent="0.3">
      <c r="A93" s="91" t="s">
        <v>143</v>
      </c>
      <c r="B93" s="131"/>
      <c r="C93" s="92">
        <v>3462049</v>
      </c>
      <c r="D93" s="91" t="s">
        <v>569</v>
      </c>
      <c r="E93" s="82">
        <v>1.8909</v>
      </c>
      <c r="F93" s="82">
        <v>2.5085999999999999</v>
      </c>
      <c r="G93" s="79">
        <f t="shared" si="1"/>
        <v>0.61769999999999992</v>
      </c>
      <c r="H93" s="82"/>
      <c r="I93" s="62">
        <v>48.5</v>
      </c>
      <c r="J93" s="128"/>
      <c r="K93"/>
    </row>
    <row r="94" spans="1:11" ht="16.5" thickBot="1" x14ac:dyDescent="0.3">
      <c r="A94" s="91" t="s">
        <v>144</v>
      </c>
      <c r="B94" s="131"/>
      <c r="C94" s="92">
        <v>3462040</v>
      </c>
      <c r="D94" s="91" t="s">
        <v>569</v>
      </c>
      <c r="E94" s="82">
        <v>1.8411</v>
      </c>
      <c r="F94" s="82">
        <v>2.5655000000000001</v>
      </c>
      <c r="G94" s="79">
        <f t="shared" si="1"/>
        <v>0.72440000000000015</v>
      </c>
      <c r="H94" s="82"/>
      <c r="I94" s="62">
        <v>46.6</v>
      </c>
      <c r="J94" s="128"/>
      <c r="K94"/>
    </row>
    <row r="95" spans="1:11" ht="16.5" thickBot="1" x14ac:dyDescent="0.3">
      <c r="A95" s="91" t="s">
        <v>145</v>
      </c>
      <c r="B95" s="131"/>
      <c r="C95" s="92">
        <v>3462047</v>
      </c>
      <c r="D95" s="91" t="s">
        <v>569</v>
      </c>
      <c r="E95" s="82">
        <v>2.9262000000000001</v>
      </c>
      <c r="F95" s="82">
        <v>4.9522000000000004</v>
      </c>
      <c r="G95" s="79">
        <f t="shared" si="1"/>
        <v>2.0260000000000002</v>
      </c>
      <c r="H95" s="82"/>
      <c r="I95" s="62">
        <v>61.8</v>
      </c>
      <c r="J95" s="128"/>
      <c r="K95"/>
    </row>
    <row r="96" spans="1:11" ht="16.5" thickBot="1" x14ac:dyDescent="0.3">
      <c r="A96" s="91" t="s">
        <v>146</v>
      </c>
      <c r="B96" s="131"/>
      <c r="C96" s="92">
        <v>3462051</v>
      </c>
      <c r="D96" s="91" t="s">
        <v>569</v>
      </c>
      <c r="E96" s="82">
        <v>3.6181000000000001</v>
      </c>
      <c r="F96" s="82">
        <v>5.5275999999999996</v>
      </c>
      <c r="G96" s="79">
        <f t="shared" si="1"/>
        <v>1.9094999999999995</v>
      </c>
      <c r="H96" s="82"/>
      <c r="I96" s="62">
        <v>57.5</v>
      </c>
      <c r="J96" s="128"/>
      <c r="K96"/>
    </row>
    <row r="97" spans="1:11" ht="16.5" thickBot="1" x14ac:dyDescent="0.3">
      <c r="A97" s="91" t="s">
        <v>147</v>
      </c>
      <c r="B97" s="131"/>
      <c r="C97" s="92">
        <v>3462050</v>
      </c>
      <c r="D97" s="91" t="s">
        <v>569</v>
      </c>
      <c r="E97" s="82">
        <v>2.4367999999999999</v>
      </c>
      <c r="F97" s="82">
        <v>2.8325999999999998</v>
      </c>
      <c r="G97" s="79">
        <f t="shared" si="1"/>
        <v>0.39579999999999993</v>
      </c>
      <c r="H97" s="82"/>
      <c r="I97" s="62">
        <v>39.9</v>
      </c>
      <c r="J97" s="128"/>
      <c r="K97"/>
    </row>
    <row r="98" spans="1:11" ht="16.5" thickBot="1" x14ac:dyDescent="0.3">
      <c r="A98" s="91" t="s">
        <v>148</v>
      </c>
      <c r="B98" s="131"/>
      <c r="C98" s="92">
        <v>3461814</v>
      </c>
      <c r="D98" s="91" t="s">
        <v>569</v>
      </c>
      <c r="E98" s="82">
        <v>2.9748000000000001</v>
      </c>
      <c r="F98" s="82">
        <v>4.4630999999999998</v>
      </c>
      <c r="G98" s="79">
        <f t="shared" si="1"/>
        <v>1.4882999999999997</v>
      </c>
      <c r="H98" s="82"/>
      <c r="I98" s="62">
        <v>62.9</v>
      </c>
      <c r="J98" s="128"/>
      <c r="K98"/>
    </row>
    <row r="99" spans="1:11" ht="16.5" thickBot="1" x14ac:dyDescent="0.3">
      <c r="A99" s="91" t="s">
        <v>149</v>
      </c>
      <c r="B99" s="131"/>
      <c r="C99" s="92">
        <v>3462038</v>
      </c>
      <c r="D99" s="91" t="s">
        <v>569</v>
      </c>
      <c r="E99" s="82">
        <v>2.0190999999999999</v>
      </c>
      <c r="F99" s="82">
        <v>2.9820000000000002</v>
      </c>
      <c r="G99" s="79">
        <f t="shared" si="1"/>
        <v>0.96290000000000031</v>
      </c>
      <c r="H99" s="82"/>
      <c r="I99" s="62">
        <v>48.5</v>
      </c>
      <c r="J99" s="128"/>
      <c r="K99"/>
    </row>
    <row r="100" spans="1:11" ht="16.5" thickBot="1" x14ac:dyDescent="0.3">
      <c r="A100" s="91" t="s">
        <v>150</v>
      </c>
      <c r="B100" s="131"/>
      <c r="C100" s="92">
        <v>3461821</v>
      </c>
      <c r="D100" s="91" t="s">
        <v>569</v>
      </c>
      <c r="E100" s="82">
        <v>2.0318000000000001</v>
      </c>
      <c r="F100" s="82">
        <v>2.8675000000000002</v>
      </c>
      <c r="G100" s="79">
        <f t="shared" si="1"/>
        <v>0.83570000000000011</v>
      </c>
      <c r="H100" s="82"/>
      <c r="I100" s="62">
        <v>46.6</v>
      </c>
      <c r="J100" s="128"/>
      <c r="K100"/>
    </row>
    <row r="101" spans="1:11" ht="16.5" thickBot="1" x14ac:dyDescent="0.3">
      <c r="A101" s="91" t="s">
        <v>151</v>
      </c>
      <c r="B101" s="131"/>
      <c r="C101" s="92">
        <v>3461670</v>
      </c>
      <c r="D101" s="91" t="s">
        <v>569</v>
      </c>
      <c r="E101" s="82">
        <v>1.8414999999999999</v>
      </c>
      <c r="F101" s="82">
        <v>2.9439000000000002</v>
      </c>
      <c r="G101" s="79">
        <f t="shared" si="1"/>
        <v>1.1024000000000003</v>
      </c>
      <c r="H101" s="82"/>
      <c r="I101" s="89">
        <v>61.8</v>
      </c>
      <c r="J101" s="130">
        <v>-0.61280000000000001</v>
      </c>
      <c r="K101"/>
    </row>
    <row r="102" spans="1:11" ht="16.5" thickBot="1" x14ac:dyDescent="0.3">
      <c r="A102" s="91" t="s">
        <v>152</v>
      </c>
      <c r="B102" s="131"/>
      <c r="C102" s="92">
        <v>3461932</v>
      </c>
      <c r="D102" s="91" t="s">
        <v>569</v>
      </c>
      <c r="E102" s="82">
        <v>3.1722000000000001</v>
      </c>
      <c r="F102" s="82">
        <v>4.5476000000000001</v>
      </c>
      <c r="G102" s="79">
        <f t="shared" si="1"/>
        <v>1.3754</v>
      </c>
      <c r="H102" s="82"/>
      <c r="I102" s="62">
        <v>57.6</v>
      </c>
      <c r="J102" s="128"/>
      <c r="K102"/>
    </row>
    <row r="103" spans="1:11" ht="16.5" thickBot="1" x14ac:dyDescent="0.3">
      <c r="A103" s="91" t="s">
        <v>153</v>
      </c>
      <c r="B103" s="131"/>
      <c r="C103" s="92">
        <v>3461669</v>
      </c>
      <c r="D103" s="91" t="s">
        <v>569</v>
      </c>
      <c r="E103" s="82">
        <v>2.2968000000000002</v>
      </c>
      <c r="F103" s="82">
        <v>3.3965000000000001</v>
      </c>
      <c r="G103" s="79">
        <f t="shared" si="1"/>
        <v>1.0996999999999999</v>
      </c>
      <c r="H103" s="82"/>
      <c r="I103" s="62">
        <v>39.9</v>
      </c>
      <c r="J103" s="128"/>
      <c r="K103"/>
    </row>
    <row r="104" spans="1:11" ht="16.5" thickBot="1" x14ac:dyDescent="0.3">
      <c r="A104" s="91" t="s">
        <v>154</v>
      </c>
      <c r="B104" s="131"/>
      <c r="C104" s="92">
        <v>3461912</v>
      </c>
      <c r="D104" s="91" t="s">
        <v>569</v>
      </c>
      <c r="E104" s="82">
        <v>3.2262</v>
      </c>
      <c r="F104" s="82">
        <v>4.3205</v>
      </c>
      <c r="G104" s="79">
        <f t="shared" si="1"/>
        <v>1.0943000000000001</v>
      </c>
      <c r="H104" s="82"/>
      <c r="I104" s="62">
        <v>62.8</v>
      </c>
      <c r="J104" s="128"/>
      <c r="K104"/>
    </row>
    <row r="105" spans="1:11" ht="16.5" thickBot="1" x14ac:dyDescent="0.3">
      <c r="A105" s="91" t="s">
        <v>155</v>
      </c>
      <c r="B105" s="131"/>
      <c r="C105" s="92">
        <v>3461621</v>
      </c>
      <c r="D105" s="91" t="s">
        <v>569</v>
      </c>
      <c r="E105" s="82">
        <v>1.9646999999999999</v>
      </c>
      <c r="F105" s="82">
        <v>2.8662999999999998</v>
      </c>
      <c r="G105" s="79">
        <f t="shared" si="1"/>
        <v>0.90159999999999996</v>
      </c>
      <c r="H105" s="82"/>
      <c r="I105" s="62">
        <v>48.6</v>
      </c>
      <c r="J105" s="128"/>
      <c r="K105"/>
    </row>
    <row r="106" spans="1:11" ht="16.5" thickBot="1" x14ac:dyDescent="0.3">
      <c r="A106" s="91" t="s">
        <v>156</v>
      </c>
      <c r="B106" s="131"/>
      <c r="C106" s="92">
        <v>3461827</v>
      </c>
      <c r="D106" s="91" t="s">
        <v>569</v>
      </c>
      <c r="E106" s="82">
        <v>3.3</v>
      </c>
      <c r="F106" s="82">
        <v>4.3868999999999998</v>
      </c>
      <c r="G106" s="79">
        <f t="shared" si="1"/>
        <v>1.0869</v>
      </c>
      <c r="H106" s="82"/>
      <c r="I106" s="62">
        <v>47.1</v>
      </c>
      <c r="J106" s="128"/>
      <c r="K106"/>
    </row>
    <row r="107" spans="1:11" ht="16.5" thickBot="1" x14ac:dyDescent="0.3">
      <c r="A107" s="91" t="s">
        <v>157</v>
      </c>
      <c r="B107" s="131"/>
      <c r="C107" s="98">
        <v>3461834</v>
      </c>
      <c r="D107" s="91" t="s">
        <v>569</v>
      </c>
      <c r="E107" s="82">
        <v>2.8757000000000001</v>
      </c>
      <c r="F107" s="82">
        <v>4.1032000000000002</v>
      </c>
      <c r="G107" s="79">
        <f t="shared" si="1"/>
        <v>1.2275</v>
      </c>
      <c r="H107" s="82"/>
      <c r="I107" s="62">
        <v>61.8</v>
      </c>
      <c r="J107" s="128"/>
      <c r="K107"/>
    </row>
    <row r="108" spans="1:11" ht="16.5" thickBot="1" x14ac:dyDescent="0.3">
      <c r="A108" s="91" t="s">
        <v>158</v>
      </c>
      <c r="B108" s="131"/>
      <c r="C108" s="99">
        <v>3461721</v>
      </c>
      <c r="D108" s="91" t="s">
        <v>569</v>
      </c>
      <c r="E108" s="82">
        <v>6.6082000000000001</v>
      </c>
      <c r="F108" s="82">
        <v>9.8884000000000007</v>
      </c>
      <c r="G108" s="79">
        <f t="shared" si="1"/>
        <v>3.2802000000000007</v>
      </c>
      <c r="H108" s="82"/>
      <c r="I108" s="62">
        <v>86.4</v>
      </c>
      <c r="J108" s="128"/>
      <c r="K108"/>
    </row>
    <row r="109" spans="1:11" ht="16.5" thickBot="1" x14ac:dyDescent="0.3">
      <c r="A109" s="91" t="s">
        <v>159</v>
      </c>
      <c r="B109" s="131"/>
      <c r="C109" s="92">
        <v>3461793</v>
      </c>
      <c r="D109" s="91" t="s">
        <v>569</v>
      </c>
      <c r="E109" s="82">
        <v>3.7</v>
      </c>
      <c r="F109" s="82">
        <v>4.6932</v>
      </c>
      <c r="G109" s="79">
        <f t="shared" si="1"/>
        <v>0.99319999999999986</v>
      </c>
      <c r="H109" s="82"/>
      <c r="I109" s="62">
        <v>38.299999999999997</v>
      </c>
      <c r="J109" s="128"/>
      <c r="K109"/>
    </row>
    <row r="110" spans="1:11" ht="16.5" thickBot="1" x14ac:dyDescent="0.3">
      <c r="A110" s="91" t="s">
        <v>160</v>
      </c>
      <c r="B110" s="131"/>
      <c r="C110" s="92">
        <v>3461713</v>
      </c>
      <c r="D110" s="91" t="s">
        <v>569</v>
      </c>
      <c r="E110" s="82">
        <v>3.2</v>
      </c>
      <c r="F110" s="82">
        <v>4.2361000000000004</v>
      </c>
      <c r="G110" s="79">
        <f t="shared" si="1"/>
        <v>1.0361000000000002</v>
      </c>
      <c r="H110" s="82"/>
      <c r="I110" s="62">
        <v>38.799999999999997</v>
      </c>
      <c r="J110" s="128"/>
      <c r="K110"/>
    </row>
    <row r="111" spans="1:11" ht="16.5" thickBot="1" x14ac:dyDescent="0.3">
      <c r="A111" s="91" t="s">
        <v>161</v>
      </c>
      <c r="B111" s="131"/>
      <c r="C111" s="92">
        <v>3461785</v>
      </c>
      <c r="D111" s="91" t="s">
        <v>569</v>
      </c>
      <c r="E111" s="82">
        <v>3.6768000000000001</v>
      </c>
      <c r="F111" s="82">
        <v>5.1989000000000001</v>
      </c>
      <c r="G111" s="79">
        <f t="shared" si="1"/>
        <v>1.5221</v>
      </c>
      <c r="H111" s="82"/>
      <c r="I111" s="62">
        <v>38.4</v>
      </c>
      <c r="J111" s="130">
        <v>-1.2998000000000001</v>
      </c>
      <c r="K111"/>
    </row>
    <row r="112" spans="1:11" ht="16.5" thickBot="1" x14ac:dyDescent="0.3">
      <c r="A112" s="91" t="s">
        <v>162</v>
      </c>
      <c r="B112" s="131"/>
      <c r="C112" s="92">
        <v>3461879</v>
      </c>
      <c r="D112" s="91" t="s">
        <v>569</v>
      </c>
      <c r="E112" s="82">
        <v>5.4783999999999997</v>
      </c>
      <c r="F112" s="82">
        <v>8.0704999999999991</v>
      </c>
      <c r="G112" s="79">
        <f t="shared" si="1"/>
        <v>2.5920999999999994</v>
      </c>
      <c r="H112" s="82"/>
      <c r="I112" s="62">
        <v>76.7</v>
      </c>
      <c r="J112" s="128"/>
      <c r="K112"/>
    </row>
    <row r="113" spans="1:11" ht="16.5" thickBot="1" x14ac:dyDescent="0.3">
      <c r="A113" s="91" t="s">
        <v>163</v>
      </c>
      <c r="B113" s="131"/>
      <c r="C113" s="92">
        <v>3461855</v>
      </c>
      <c r="D113" s="91" t="s">
        <v>569</v>
      </c>
      <c r="E113" s="82">
        <v>4.9005000000000001</v>
      </c>
      <c r="F113" s="82">
        <v>7.4</v>
      </c>
      <c r="G113" s="79">
        <f t="shared" si="1"/>
        <v>2.4995000000000003</v>
      </c>
      <c r="H113" s="82"/>
      <c r="I113" s="63">
        <v>86</v>
      </c>
      <c r="J113" s="128"/>
      <c r="K113"/>
    </row>
    <row r="114" spans="1:11" ht="16.5" thickBot="1" x14ac:dyDescent="0.3">
      <c r="A114" s="91" t="s">
        <v>164</v>
      </c>
      <c r="B114" s="131"/>
      <c r="C114" s="92">
        <v>3461854</v>
      </c>
      <c r="D114" s="91" t="s">
        <v>569</v>
      </c>
      <c r="E114" s="82">
        <v>2.3580999999999999</v>
      </c>
      <c r="F114" s="82">
        <v>3.4037000000000002</v>
      </c>
      <c r="G114" s="79">
        <f t="shared" si="1"/>
        <v>1.0456000000000003</v>
      </c>
      <c r="H114" s="82"/>
      <c r="I114" s="62">
        <v>38.299999999999997</v>
      </c>
      <c r="J114" s="128"/>
      <c r="K114"/>
    </row>
    <row r="115" spans="1:11" ht="16.5" thickBot="1" x14ac:dyDescent="0.3">
      <c r="A115" s="91" t="s">
        <v>165</v>
      </c>
      <c r="B115" s="131"/>
      <c r="C115" s="92">
        <v>3461856</v>
      </c>
      <c r="D115" s="91" t="s">
        <v>569</v>
      </c>
      <c r="E115" s="82">
        <v>2.1501000000000001</v>
      </c>
      <c r="F115" s="82">
        <v>3.2006000000000001</v>
      </c>
      <c r="G115" s="79">
        <f t="shared" si="1"/>
        <v>1.0505</v>
      </c>
      <c r="H115" s="82"/>
      <c r="I115" s="62">
        <v>38.5</v>
      </c>
      <c r="J115" s="128"/>
      <c r="K115"/>
    </row>
    <row r="116" spans="1:11" ht="16.5" thickBot="1" x14ac:dyDescent="0.3">
      <c r="A116" s="91" t="s">
        <v>166</v>
      </c>
      <c r="B116" s="131"/>
      <c r="C116" s="92">
        <v>3461936</v>
      </c>
      <c r="D116" s="91" t="s">
        <v>569</v>
      </c>
      <c r="E116" s="82">
        <v>2.0238</v>
      </c>
      <c r="F116" s="82">
        <v>2.7928999999999999</v>
      </c>
      <c r="G116" s="79">
        <f t="shared" si="1"/>
        <v>0.76909999999999989</v>
      </c>
      <c r="H116" s="82"/>
      <c r="I116" s="62">
        <v>38.299999999999997</v>
      </c>
      <c r="J116" s="128"/>
      <c r="K116"/>
    </row>
    <row r="117" spans="1:11" ht="16.5" thickBot="1" x14ac:dyDescent="0.3">
      <c r="A117" s="91" t="s">
        <v>167</v>
      </c>
      <c r="B117" s="131"/>
      <c r="C117" s="92">
        <v>3461946</v>
      </c>
      <c r="D117" s="91" t="s">
        <v>569</v>
      </c>
      <c r="E117" s="82">
        <v>4.9265999999999996</v>
      </c>
      <c r="F117" s="82">
        <v>7.2809999999999997</v>
      </c>
      <c r="G117" s="79">
        <f t="shared" si="1"/>
        <v>2.3544</v>
      </c>
      <c r="H117" s="82"/>
      <c r="I117" s="62">
        <v>81.5</v>
      </c>
      <c r="J117" s="128"/>
      <c r="K117"/>
    </row>
    <row r="118" spans="1:11" ht="16.5" thickBot="1" x14ac:dyDescent="0.3">
      <c r="A118" s="91" t="s">
        <v>168</v>
      </c>
      <c r="B118" s="131"/>
      <c r="C118" s="92">
        <v>3461800</v>
      </c>
      <c r="D118" s="91" t="s">
        <v>569</v>
      </c>
      <c r="E118" s="82">
        <v>4.7645999999999997</v>
      </c>
      <c r="F118" s="82">
        <v>7.2009999999999996</v>
      </c>
      <c r="G118" s="79">
        <f t="shared" si="1"/>
        <v>2.4363999999999999</v>
      </c>
      <c r="H118" s="82"/>
      <c r="I118" s="62">
        <v>86.1</v>
      </c>
      <c r="J118" s="128"/>
      <c r="K118"/>
    </row>
    <row r="119" spans="1:11" ht="16.5" thickBot="1" x14ac:dyDescent="0.3">
      <c r="A119" s="91" t="s">
        <v>169</v>
      </c>
      <c r="B119" s="131"/>
      <c r="C119" s="92">
        <v>3461891</v>
      </c>
      <c r="D119" s="91" t="s">
        <v>569</v>
      </c>
      <c r="E119" s="82">
        <v>2.0485000000000002</v>
      </c>
      <c r="F119" s="82">
        <v>2.9838</v>
      </c>
      <c r="G119" s="79">
        <f t="shared" si="1"/>
        <v>0.9352999999999998</v>
      </c>
      <c r="H119" s="82"/>
      <c r="I119" s="62">
        <v>38.4</v>
      </c>
      <c r="J119" s="128"/>
      <c r="K119"/>
    </row>
    <row r="120" spans="1:11" ht="16.5" thickBot="1" x14ac:dyDescent="0.3">
      <c r="A120" s="91" t="s">
        <v>170</v>
      </c>
      <c r="B120" s="131"/>
      <c r="C120" s="92">
        <v>3461606</v>
      </c>
      <c r="D120" s="91" t="s">
        <v>569</v>
      </c>
      <c r="E120" s="82">
        <v>1.9545999999999999</v>
      </c>
      <c r="F120" s="82">
        <v>2.6543000000000001</v>
      </c>
      <c r="G120" s="79">
        <f t="shared" si="1"/>
        <v>0.69970000000000021</v>
      </c>
      <c r="H120" s="82"/>
      <c r="I120" s="62">
        <v>38.5</v>
      </c>
      <c r="J120" s="128"/>
      <c r="K120"/>
    </row>
    <row r="121" spans="1:11" ht="16.5" thickBot="1" x14ac:dyDescent="0.3">
      <c r="A121" s="91" t="s">
        <v>171</v>
      </c>
      <c r="B121" s="132"/>
      <c r="C121" s="92">
        <v>3461614</v>
      </c>
      <c r="D121" s="91" t="s">
        <v>569</v>
      </c>
      <c r="E121" s="82">
        <v>2.5937999999999999</v>
      </c>
      <c r="F121" s="82">
        <v>3.7843</v>
      </c>
      <c r="G121" s="79">
        <f t="shared" si="1"/>
        <v>1.1905000000000001</v>
      </c>
      <c r="H121" s="82"/>
      <c r="I121" s="62">
        <v>38.299999999999997</v>
      </c>
      <c r="J121" s="128"/>
      <c r="K121"/>
    </row>
    <row r="122" spans="1:11" ht="16.5" thickBot="1" x14ac:dyDescent="0.3">
      <c r="A122" s="91" t="s">
        <v>172</v>
      </c>
      <c r="B122" s="131"/>
      <c r="C122" s="92">
        <v>3461900</v>
      </c>
      <c r="D122" s="91" t="s">
        <v>569</v>
      </c>
      <c r="E122" s="82">
        <v>4.3288000000000002</v>
      </c>
      <c r="F122" s="82">
        <v>6.2374999999999998</v>
      </c>
      <c r="G122" s="79">
        <f t="shared" si="1"/>
        <v>1.9086999999999996</v>
      </c>
      <c r="H122" s="82"/>
      <c r="I122" s="62">
        <v>81.5</v>
      </c>
      <c r="J122" s="128"/>
      <c r="K122"/>
    </row>
    <row r="123" spans="1:11" ht="16.5" thickBot="1" x14ac:dyDescent="0.3">
      <c r="A123" s="91" t="s">
        <v>173</v>
      </c>
      <c r="B123" s="131"/>
      <c r="C123" s="92">
        <v>3461894</v>
      </c>
      <c r="D123" s="91" t="s">
        <v>569</v>
      </c>
      <c r="E123" s="82">
        <v>4.1767000000000003</v>
      </c>
      <c r="F123" s="82">
        <v>6.1536999999999997</v>
      </c>
      <c r="G123" s="79">
        <f t="shared" si="1"/>
        <v>1.9769999999999994</v>
      </c>
      <c r="H123" s="82"/>
      <c r="I123" s="62">
        <v>86.2</v>
      </c>
      <c r="J123" s="128"/>
      <c r="K123"/>
    </row>
    <row r="124" spans="1:11" ht="16.5" thickBot="1" x14ac:dyDescent="0.3">
      <c r="A124" s="91" t="s">
        <v>174</v>
      </c>
      <c r="B124" s="131"/>
      <c r="C124" s="92">
        <v>3461607</v>
      </c>
      <c r="D124" s="91" t="s">
        <v>569</v>
      </c>
      <c r="E124" s="82">
        <v>1.9610000000000001</v>
      </c>
      <c r="F124" s="82">
        <v>3.1844000000000001</v>
      </c>
      <c r="G124" s="79">
        <f t="shared" si="1"/>
        <v>1.2234</v>
      </c>
      <c r="H124" s="82"/>
      <c r="I124" s="62">
        <v>38.299999999999997</v>
      </c>
      <c r="J124" s="128"/>
      <c r="K124"/>
    </row>
    <row r="125" spans="1:11" ht="16.5" thickBot="1" x14ac:dyDescent="0.3">
      <c r="A125" s="91">
        <v>119</v>
      </c>
      <c r="B125" s="131"/>
      <c r="C125" s="92">
        <v>3461901</v>
      </c>
      <c r="D125" s="91" t="s">
        <v>569</v>
      </c>
      <c r="E125" s="82">
        <v>1.9863</v>
      </c>
      <c r="F125" s="82">
        <v>3.1446999999999998</v>
      </c>
      <c r="G125" s="79">
        <f t="shared" si="1"/>
        <v>1.1583999999999999</v>
      </c>
      <c r="H125" s="82"/>
      <c r="I125" s="62">
        <v>38.4</v>
      </c>
      <c r="J125" s="128"/>
      <c r="K125"/>
    </row>
    <row r="126" spans="1:11" ht="16.5" thickBot="1" x14ac:dyDescent="0.3">
      <c r="A126" s="91" t="s">
        <v>175</v>
      </c>
      <c r="B126" s="131"/>
      <c r="C126" s="92">
        <v>3461615</v>
      </c>
      <c r="D126" s="91" t="s">
        <v>569</v>
      </c>
      <c r="E126" s="82">
        <v>2.1536</v>
      </c>
      <c r="F126" s="82">
        <v>3.5432999999999999</v>
      </c>
      <c r="G126" s="79">
        <f t="shared" si="1"/>
        <v>1.3896999999999999</v>
      </c>
      <c r="H126" s="82"/>
      <c r="I126" s="62">
        <v>38.4</v>
      </c>
      <c r="J126" s="128"/>
      <c r="K126"/>
    </row>
    <row r="127" spans="1:11" ht="16.5" thickBot="1" x14ac:dyDescent="0.3">
      <c r="A127" s="91" t="s">
        <v>176</v>
      </c>
      <c r="B127" s="131"/>
      <c r="C127" s="92">
        <v>3461895</v>
      </c>
      <c r="D127" s="91" t="s">
        <v>569</v>
      </c>
      <c r="E127" s="82">
        <v>4.3148999999999997</v>
      </c>
      <c r="F127" s="82">
        <v>6.2447999999999997</v>
      </c>
      <c r="G127" s="79">
        <f t="shared" si="1"/>
        <v>1.9298999999999999</v>
      </c>
      <c r="H127" s="82"/>
      <c r="I127" s="62">
        <v>81.5</v>
      </c>
      <c r="J127" s="128"/>
      <c r="K127"/>
    </row>
    <row r="128" spans="1:11" ht="16.5" thickBot="1" x14ac:dyDescent="0.3">
      <c r="A128" s="91" t="s">
        <v>177</v>
      </c>
      <c r="B128" s="131"/>
      <c r="C128" s="92">
        <v>3461753</v>
      </c>
      <c r="D128" s="91" t="s">
        <v>569</v>
      </c>
      <c r="E128" s="82">
        <v>4.2816999999999998</v>
      </c>
      <c r="F128" s="82">
        <v>6.2645</v>
      </c>
      <c r="G128" s="79">
        <f t="shared" si="1"/>
        <v>1.9828000000000001</v>
      </c>
      <c r="H128" s="82"/>
      <c r="I128" s="62">
        <v>86.1</v>
      </c>
      <c r="J128" s="128"/>
      <c r="K128"/>
    </row>
    <row r="129" spans="1:11" ht="16.5" thickBot="1" x14ac:dyDescent="0.3">
      <c r="A129" s="91" t="s">
        <v>178</v>
      </c>
      <c r="B129" s="131"/>
      <c r="C129" s="92">
        <v>3461899</v>
      </c>
      <c r="D129" s="91" t="s">
        <v>569</v>
      </c>
      <c r="E129" s="82">
        <v>2.0062000000000002</v>
      </c>
      <c r="F129" s="82">
        <v>2.9113000000000002</v>
      </c>
      <c r="G129" s="79">
        <f t="shared" si="1"/>
        <v>0.90510000000000002</v>
      </c>
      <c r="H129" s="82"/>
      <c r="I129" s="62">
        <v>38.200000000000003</v>
      </c>
      <c r="J129" s="128"/>
      <c r="K129"/>
    </row>
    <row r="130" spans="1:11" ht="16.5" thickBot="1" x14ac:dyDescent="0.3">
      <c r="A130" s="91" t="s">
        <v>179</v>
      </c>
      <c r="B130" s="131"/>
      <c r="C130" s="92">
        <v>3461612</v>
      </c>
      <c r="D130" s="91" t="s">
        <v>569</v>
      </c>
      <c r="E130" s="82">
        <v>0.17580000000000001</v>
      </c>
      <c r="F130" s="82">
        <v>0.2356</v>
      </c>
      <c r="G130" s="79">
        <f t="shared" si="1"/>
        <v>5.9799999999999992E-2</v>
      </c>
      <c r="H130" s="82"/>
      <c r="I130" s="62">
        <v>38.4</v>
      </c>
      <c r="J130" s="128"/>
      <c r="K130"/>
    </row>
    <row r="131" spans="1:11" ht="16.5" thickBot="1" x14ac:dyDescent="0.3">
      <c r="A131" s="91" t="s">
        <v>180</v>
      </c>
      <c r="B131" s="131"/>
      <c r="C131" s="92">
        <v>3462077</v>
      </c>
      <c r="D131" s="91" t="s">
        <v>569</v>
      </c>
      <c r="E131" s="82">
        <v>1.2303999999999999</v>
      </c>
      <c r="F131" s="82">
        <v>1.2303999999999999</v>
      </c>
      <c r="G131" s="110">
        <f t="shared" si="1"/>
        <v>0</v>
      </c>
      <c r="H131" s="82">
        <f>I131*0.0261</f>
        <v>0.99702000000000013</v>
      </c>
      <c r="I131" s="62">
        <v>38.200000000000003</v>
      </c>
      <c r="J131" s="128"/>
      <c r="K131"/>
    </row>
    <row r="132" spans="1:11" ht="16.5" thickBot="1" x14ac:dyDescent="0.3">
      <c r="A132" s="91" t="s">
        <v>181</v>
      </c>
      <c r="B132" s="131"/>
      <c r="C132" s="92">
        <v>3462076</v>
      </c>
      <c r="D132" s="91" t="s">
        <v>569</v>
      </c>
      <c r="E132" s="82">
        <v>4.3880999999999997</v>
      </c>
      <c r="F132" s="82">
        <v>6.3498000000000001</v>
      </c>
      <c r="G132" s="79">
        <f t="shared" si="1"/>
        <v>1.9617000000000004</v>
      </c>
      <c r="H132" s="82"/>
      <c r="I132" s="62">
        <v>81.5</v>
      </c>
      <c r="J132" s="128"/>
      <c r="K132"/>
    </row>
    <row r="133" spans="1:11" ht="16.5" thickBot="1" x14ac:dyDescent="0.3">
      <c r="A133" s="91" t="s">
        <v>182</v>
      </c>
      <c r="B133" s="131"/>
      <c r="C133" s="92">
        <v>3461755</v>
      </c>
      <c r="D133" s="91" t="s">
        <v>569</v>
      </c>
      <c r="E133" s="82">
        <v>3.9784000000000002</v>
      </c>
      <c r="F133" s="82">
        <v>5.8013000000000003</v>
      </c>
      <c r="G133" s="79">
        <f t="shared" si="1"/>
        <v>1.8229000000000002</v>
      </c>
      <c r="H133" s="82"/>
      <c r="I133" s="62">
        <v>86.2</v>
      </c>
      <c r="J133" s="128"/>
      <c r="K133"/>
    </row>
    <row r="134" spans="1:11" ht="16.5" thickBot="1" x14ac:dyDescent="0.3">
      <c r="A134" s="91" t="s">
        <v>183</v>
      </c>
      <c r="B134" s="131"/>
      <c r="C134" s="92">
        <v>3462071</v>
      </c>
      <c r="D134" s="91" t="s">
        <v>569</v>
      </c>
      <c r="E134" s="82">
        <v>1.9157999999999999</v>
      </c>
      <c r="F134" s="82">
        <v>2.6185999999999998</v>
      </c>
      <c r="G134" s="79">
        <f t="shared" si="1"/>
        <v>0.70279999999999987</v>
      </c>
      <c r="H134" s="82"/>
      <c r="I134" s="62">
        <v>38.1</v>
      </c>
      <c r="J134" s="128"/>
      <c r="K134"/>
    </row>
    <row r="135" spans="1:11" ht="16.5" thickBot="1" x14ac:dyDescent="0.3">
      <c r="A135" s="91" t="s">
        <v>184</v>
      </c>
      <c r="B135" s="131"/>
      <c r="C135" s="92">
        <v>3462074</v>
      </c>
      <c r="D135" s="91" t="s">
        <v>569</v>
      </c>
      <c r="E135" s="82">
        <v>2.0706000000000002</v>
      </c>
      <c r="F135" s="82">
        <v>2.3294999999999999</v>
      </c>
      <c r="G135" s="79">
        <f t="shared" si="1"/>
        <v>0.25889999999999969</v>
      </c>
      <c r="H135" s="82"/>
      <c r="I135" s="62">
        <v>38.299999999999997</v>
      </c>
      <c r="J135" s="128"/>
      <c r="K135"/>
    </row>
    <row r="136" spans="1:11" ht="16.5" thickBot="1" x14ac:dyDescent="0.3">
      <c r="A136" s="91" t="s">
        <v>185</v>
      </c>
      <c r="B136" s="131"/>
      <c r="C136" s="92">
        <v>3461874</v>
      </c>
      <c r="D136" s="91" t="s">
        <v>569</v>
      </c>
      <c r="E136" s="82">
        <v>2.2416999999999998</v>
      </c>
      <c r="F136" s="82">
        <v>3.3029000000000002</v>
      </c>
      <c r="G136" s="79">
        <f t="shared" ref="G136:G199" si="2">F136-E136</f>
        <v>1.0612000000000004</v>
      </c>
      <c r="H136" s="82"/>
      <c r="I136" s="62">
        <v>38.200000000000003</v>
      </c>
      <c r="J136" s="128"/>
      <c r="K136"/>
    </row>
    <row r="137" spans="1:11" ht="16.5" thickBot="1" x14ac:dyDescent="0.3">
      <c r="A137" s="91" t="s">
        <v>186</v>
      </c>
      <c r="B137" s="131"/>
      <c r="C137" s="92">
        <v>3462080</v>
      </c>
      <c r="D137" s="91" t="s">
        <v>569</v>
      </c>
      <c r="E137" s="82">
        <v>4.1932</v>
      </c>
      <c r="F137" s="82">
        <v>6.0746000000000002</v>
      </c>
      <c r="G137" s="79">
        <f t="shared" si="2"/>
        <v>1.8814000000000002</v>
      </c>
      <c r="H137" s="82"/>
      <c r="I137" s="62">
        <v>81.599999999999994</v>
      </c>
      <c r="J137" s="128"/>
      <c r="K137"/>
    </row>
    <row r="138" spans="1:11" ht="16.5" thickBot="1" x14ac:dyDescent="0.3">
      <c r="A138" s="91" t="s">
        <v>187</v>
      </c>
      <c r="B138" s="131"/>
      <c r="C138" s="92">
        <v>3461985</v>
      </c>
      <c r="D138" s="91" t="s">
        <v>569</v>
      </c>
      <c r="E138" s="82">
        <v>3.38</v>
      </c>
      <c r="F138" s="82">
        <v>5.35</v>
      </c>
      <c r="G138" s="79">
        <f t="shared" si="2"/>
        <v>1.9699999999999998</v>
      </c>
      <c r="H138" s="82"/>
      <c r="I138" s="63">
        <v>86</v>
      </c>
      <c r="J138" s="128"/>
      <c r="K138"/>
    </row>
    <row r="139" spans="1:11" ht="16.5" thickBot="1" x14ac:dyDescent="0.3">
      <c r="A139" s="91" t="s">
        <v>188</v>
      </c>
      <c r="B139" s="131"/>
      <c r="C139" s="92">
        <v>3461875</v>
      </c>
      <c r="D139" s="91" t="s">
        <v>569</v>
      </c>
      <c r="E139" s="82">
        <v>0.99209999999999998</v>
      </c>
      <c r="F139" s="82">
        <v>1.2730999999999999</v>
      </c>
      <c r="G139" s="79">
        <f t="shared" si="2"/>
        <v>0.28099999999999992</v>
      </c>
      <c r="H139" s="82"/>
      <c r="I139" s="62">
        <v>38.299999999999997</v>
      </c>
      <c r="J139" s="128"/>
      <c r="K139"/>
    </row>
    <row r="140" spans="1:11" ht="16.5" thickBot="1" x14ac:dyDescent="0.3">
      <c r="A140" s="91" t="s">
        <v>189</v>
      </c>
      <c r="B140" s="131"/>
      <c r="C140" s="92">
        <v>3461882</v>
      </c>
      <c r="D140" s="91" t="s">
        <v>569</v>
      </c>
      <c r="E140" s="82">
        <v>2.2435999999999998</v>
      </c>
      <c r="F140" s="82">
        <v>3.1815000000000002</v>
      </c>
      <c r="G140" s="79">
        <f t="shared" si="2"/>
        <v>0.9379000000000004</v>
      </c>
      <c r="H140" s="82"/>
      <c r="I140" s="62">
        <v>38.299999999999997</v>
      </c>
      <c r="J140" s="128"/>
      <c r="K140"/>
    </row>
    <row r="141" spans="1:11" ht="16.5" thickBot="1" x14ac:dyDescent="0.3">
      <c r="A141" s="91" t="s">
        <v>190</v>
      </c>
      <c r="B141" s="131"/>
      <c r="C141" s="92">
        <v>3462081</v>
      </c>
      <c r="D141" s="91" t="s">
        <v>569</v>
      </c>
      <c r="E141" s="82">
        <v>2.1617999999999999</v>
      </c>
      <c r="F141" s="82">
        <v>3.3378000000000001</v>
      </c>
      <c r="G141" s="79">
        <f t="shared" si="2"/>
        <v>1.1760000000000002</v>
      </c>
      <c r="H141" s="82"/>
      <c r="I141" s="63">
        <v>38</v>
      </c>
      <c r="J141" s="128"/>
      <c r="K141"/>
    </row>
    <row r="142" spans="1:11" ht="16.5" thickBot="1" x14ac:dyDescent="0.3">
      <c r="A142" s="91" t="s">
        <v>191</v>
      </c>
      <c r="B142" s="131"/>
      <c r="C142" s="92">
        <v>3461765</v>
      </c>
      <c r="D142" s="91" t="s">
        <v>569</v>
      </c>
      <c r="E142" s="82">
        <v>4.3164999999999996</v>
      </c>
      <c r="F142" s="82">
        <v>6.3316999999999997</v>
      </c>
      <c r="G142" s="79">
        <f t="shared" si="2"/>
        <v>2.0152000000000001</v>
      </c>
      <c r="H142" s="82"/>
      <c r="I142" s="62">
        <v>81.400000000000006</v>
      </c>
      <c r="J142" s="128"/>
      <c r="K142"/>
    </row>
    <row r="143" spans="1:11" ht="16.5" thickBot="1" x14ac:dyDescent="0.3">
      <c r="A143" s="91" t="s">
        <v>192</v>
      </c>
      <c r="B143" s="131"/>
      <c r="C143" s="92">
        <v>3461988</v>
      </c>
      <c r="D143" s="91" t="s">
        <v>569</v>
      </c>
      <c r="E143" s="82">
        <v>4.3228</v>
      </c>
      <c r="F143" s="82">
        <v>6.3653000000000004</v>
      </c>
      <c r="G143" s="79">
        <f t="shared" si="2"/>
        <v>2.0425000000000004</v>
      </c>
      <c r="H143" s="82"/>
      <c r="I143" s="62">
        <v>86.1</v>
      </c>
      <c r="J143" s="128"/>
      <c r="K143"/>
    </row>
    <row r="144" spans="1:11" ht="16.5" thickBot="1" x14ac:dyDescent="0.3">
      <c r="A144" s="91" t="s">
        <v>193</v>
      </c>
      <c r="B144" s="131"/>
      <c r="C144" s="92">
        <v>3461990</v>
      </c>
      <c r="D144" s="91" t="s">
        <v>569</v>
      </c>
      <c r="E144" s="82">
        <v>2.1541000000000001</v>
      </c>
      <c r="F144" s="82">
        <v>3.1484999999999999</v>
      </c>
      <c r="G144" s="79">
        <f t="shared" si="2"/>
        <v>0.99439999999999973</v>
      </c>
      <c r="H144" s="82"/>
      <c r="I144" s="63">
        <v>38</v>
      </c>
      <c r="J144" s="128"/>
      <c r="K144"/>
    </row>
    <row r="145" spans="1:11" ht="16.5" thickBot="1" x14ac:dyDescent="0.3">
      <c r="A145" s="91" t="s">
        <v>194</v>
      </c>
      <c r="B145" s="131"/>
      <c r="C145" s="92">
        <v>3461984</v>
      </c>
      <c r="D145" s="91" t="s">
        <v>569</v>
      </c>
      <c r="E145" s="82">
        <v>2.3163999999999998</v>
      </c>
      <c r="F145" s="82">
        <v>3.3437999999999999</v>
      </c>
      <c r="G145" s="79">
        <f t="shared" si="2"/>
        <v>1.0274000000000001</v>
      </c>
      <c r="H145" s="82"/>
      <c r="I145" s="62">
        <v>38.5</v>
      </c>
      <c r="J145" s="128"/>
      <c r="K145"/>
    </row>
    <row r="146" spans="1:11" ht="16.5" thickBot="1" x14ac:dyDescent="0.3">
      <c r="A146" s="91" t="s">
        <v>195</v>
      </c>
      <c r="B146" s="131"/>
      <c r="C146" s="92">
        <v>3461978</v>
      </c>
      <c r="D146" s="91" t="s">
        <v>569</v>
      </c>
      <c r="E146" s="82">
        <v>2.2136999999999998</v>
      </c>
      <c r="F146" s="82">
        <v>3.0295000000000001</v>
      </c>
      <c r="G146" s="79">
        <f t="shared" si="2"/>
        <v>0.8158000000000003</v>
      </c>
      <c r="H146" s="82"/>
      <c r="I146" s="63">
        <v>38</v>
      </c>
      <c r="J146" s="128"/>
      <c r="K146"/>
    </row>
    <row r="147" spans="1:11" ht="16.5" thickBot="1" x14ac:dyDescent="0.3">
      <c r="A147" s="91" t="s">
        <v>196</v>
      </c>
      <c r="B147" s="131"/>
      <c r="C147" s="92">
        <v>3461989</v>
      </c>
      <c r="D147" s="91" t="s">
        <v>569</v>
      </c>
      <c r="E147" s="82">
        <v>3.0815000000000001</v>
      </c>
      <c r="F147" s="82">
        <v>3.7368999999999999</v>
      </c>
      <c r="G147" s="79">
        <f t="shared" si="2"/>
        <v>0.65539999999999976</v>
      </c>
      <c r="H147" s="82"/>
      <c r="I147" s="62">
        <v>81.400000000000006</v>
      </c>
      <c r="J147" s="130">
        <v>-1.3945000000000001</v>
      </c>
      <c r="K147"/>
    </row>
    <row r="148" spans="1:11" ht="16.5" thickBot="1" x14ac:dyDescent="0.3">
      <c r="A148" s="91" t="s">
        <v>197</v>
      </c>
      <c r="B148" s="131"/>
      <c r="C148" s="92">
        <v>3461858</v>
      </c>
      <c r="D148" s="91" t="s">
        <v>569</v>
      </c>
      <c r="E148" s="82">
        <v>4.3560999999999996</v>
      </c>
      <c r="F148" s="82">
        <v>6.3053999999999997</v>
      </c>
      <c r="G148" s="79">
        <f t="shared" si="2"/>
        <v>1.9493</v>
      </c>
      <c r="H148" s="82"/>
      <c r="I148" s="62">
        <v>85.7</v>
      </c>
      <c r="J148" s="128"/>
      <c r="K148"/>
    </row>
    <row r="149" spans="1:11" ht="16.5" thickBot="1" x14ac:dyDescent="0.3">
      <c r="A149" s="91" t="s">
        <v>198</v>
      </c>
      <c r="B149" s="131"/>
      <c r="C149" s="92">
        <v>3461862</v>
      </c>
      <c r="D149" s="91" t="s">
        <v>569</v>
      </c>
      <c r="E149" s="82">
        <v>1.9933000000000001</v>
      </c>
      <c r="F149" s="82">
        <v>2.6899000000000002</v>
      </c>
      <c r="G149" s="79">
        <f t="shared" si="2"/>
        <v>0.69660000000000011</v>
      </c>
      <c r="H149" s="82"/>
      <c r="I149" s="62">
        <v>38.1</v>
      </c>
      <c r="J149" s="128"/>
      <c r="K149"/>
    </row>
    <row r="150" spans="1:11" ht="16.5" thickBot="1" x14ac:dyDescent="0.3">
      <c r="A150" s="91" t="s">
        <v>199</v>
      </c>
      <c r="B150" s="131"/>
      <c r="C150" s="92">
        <v>3461981</v>
      </c>
      <c r="D150" s="91" t="s">
        <v>569</v>
      </c>
      <c r="E150" s="82">
        <v>1.4717</v>
      </c>
      <c r="F150" s="82">
        <v>2.3031000000000001</v>
      </c>
      <c r="G150" s="79">
        <f t="shared" si="2"/>
        <v>0.83140000000000014</v>
      </c>
      <c r="H150" s="82"/>
      <c r="I150" s="62">
        <v>38.4</v>
      </c>
      <c r="J150" s="128"/>
      <c r="K150"/>
    </row>
    <row r="151" spans="1:11" ht="16.5" thickBot="1" x14ac:dyDescent="0.3">
      <c r="A151" s="91" t="s">
        <v>200</v>
      </c>
      <c r="B151" s="131"/>
      <c r="C151" s="92">
        <v>3461977</v>
      </c>
      <c r="D151" s="91" t="s">
        <v>569</v>
      </c>
      <c r="E151" s="82">
        <v>2.3847999999999998</v>
      </c>
      <c r="F151" s="82">
        <v>3.4533</v>
      </c>
      <c r="G151" s="79">
        <f t="shared" si="2"/>
        <v>1.0685000000000002</v>
      </c>
      <c r="H151" s="82"/>
      <c r="I151" s="62">
        <v>38.299999999999997</v>
      </c>
      <c r="J151" s="128"/>
      <c r="K151"/>
    </row>
    <row r="152" spans="1:11" ht="16.5" thickBot="1" x14ac:dyDescent="0.3">
      <c r="A152" s="91" t="s">
        <v>201</v>
      </c>
      <c r="B152" s="131"/>
      <c r="C152" s="92">
        <v>3461861</v>
      </c>
      <c r="D152" s="91" t="s">
        <v>569</v>
      </c>
      <c r="E152" s="82">
        <v>3.4</v>
      </c>
      <c r="F152" s="82">
        <v>6.3544</v>
      </c>
      <c r="G152" s="79">
        <f t="shared" si="2"/>
        <v>2.9544000000000001</v>
      </c>
      <c r="H152" s="82"/>
      <c r="I152" s="62">
        <v>81.5</v>
      </c>
      <c r="J152" s="128"/>
      <c r="K152"/>
    </row>
    <row r="153" spans="1:11" ht="16.5" thickBot="1" x14ac:dyDescent="0.3">
      <c r="A153" s="91" t="s">
        <v>202</v>
      </c>
      <c r="B153" s="131"/>
      <c r="C153" s="92">
        <v>3462003</v>
      </c>
      <c r="D153" s="91" t="s">
        <v>569</v>
      </c>
      <c r="E153" s="82">
        <v>4.1822999999999997</v>
      </c>
      <c r="F153" s="82">
        <v>6.1119000000000003</v>
      </c>
      <c r="G153" s="79">
        <f t="shared" si="2"/>
        <v>1.9296000000000006</v>
      </c>
      <c r="H153" s="82"/>
      <c r="I153" s="62">
        <v>85.7</v>
      </c>
      <c r="J153" s="128"/>
      <c r="K153"/>
    </row>
    <row r="154" spans="1:11" ht="16.5" thickBot="1" x14ac:dyDescent="0.3">
      <c r="A154" s="91" t="s">
        <v>203</v>
      </c>
      <c r="B154" s="131"/>
      <c r="C154" s="92">
        <v>3462032</v>
      </c>
      <c r="D154" s="91" t="s">
        <v>569</v>
      </c>
      <c r="E154" s="82">
        <v>2.1673</v>
      </c>
      <c r="F154" s="82">
        <v>3.0749</v>
      </c>
      <c r="G154" s="79">
        <f t="shared" si="2"/>
        <v>0.90759999999999996</v>
      </c>
      <c r="H154" s="82"/>
      <c r="I154" s="62">
        <v>37.799999999999997</v>
      </c>
      <c r="J154" s="128"/>
      <c r="K154"/>
    </row>
    <row r="155" spans="1:11" ht="16.5" thickBot="1" x14ac:dyDescent="0.3">
      <c r="A155" s="91" t="s">
        <v>204</v>
      </c>
      <c r="B155" s="131"/>
      <c r="C155" s="92">
        <v>3461869</v>
      </c>
      <c r="D155" s="91" t="s">
        <v>569</v>
      </c>
      <c r="E155" s="82">
        <v>2.2332000000000001</v>
      </c>
      <c r="F155" s="82">
        <v>3.2980999999999998</v>
      </c>
      <c r="G155" s="79">
        <f t="shared" si="2"/>
        <v>1.0648999999999997</v>
      </c>
      <c r="H155" s="82"/>
      <c r="I155" s="62">
        <v>38.5</v>
      </c>
      <c r="J155" s="128"/>
      <c r="K155"/>
    </row>
    <row r="156" spans="1:11" ht="16.5" thickBot="1" x14ac:dyDescent="0.3">
      <c r="A156" s="91" t="s">
        <v>205</v>
      </c>
      <c r="B156" s="131"/>
      <c r="C156" s="92">
        <v>3462025</v>
      </c>
      <c r="D156" s="91" t="s">
        <v>569</v>
      </c>
      <c r="E156" s="82">
        <v>2.1013000000000002</v>
      </c>
      <c r="F156" s="82">
        <v>3.2864</v>
      </c>
      <c r="G156" s="79">
        <f t="shared" si="2"/>
        <v>1.1850999999999998</v>
      </c>
      <c r="H156" s="82"/>
      <c r="I156" s="62">
        <v>38.200000000000003</v>
      </c>
      <c r="J156" s="128"/>
      <c r="K156"/>
    </row>
    <row r="157" spans="1:11" ht="16.5" thickBot="1" x14ac:dyDescent="0.3">
      <c r="A157" s="91" t="s">
        <v>206</v>
      </c>
      <c r="B157" s="131"/>
      <c r="C157" s="92">
        <v>3462026</v>
      </c>
      <c r="D157" s="91" t="s">
        <v>569</v>
      </c>
      <c r="E157" s="82">
        <v>2.9733999999999998</v>
      </c>
      <c r="F157" s="82">
        <v>4.5864000000000003</v>
      </c>
      <c r="G157" s="79">
        <f t="shared" si="2"/>
        <v>1.6130000000000004</v>
      </c>
      <c r="H157" s="82"/>
      <c r="I157" s="62">
        <v>81.400000000000006</v>
      </c>
      <c r="J157" s="128"/>
      <c r="K157"/>
    </row>
    <row r="158" spans="1:11" ht="16.5" thickBot="1" x14ac:dyDescent="0.3">
      <c r="A158" s="91" t="s">
        <v>207</v>
      </c>
      <c r="B158" s="131"/>
      <c r="C158" s="92">
        <v>3462033</v>
      </c>
      <c r="D158" s="91" t="s">
        <v>569</v>
      </c>
      <c r="E158" s="82">
        <v>4.1618000000000004</v>
      </c>
      <c r="F158" s="82">
        <v>5.0652999999999997</v>
      </c>
      <c r="G158" s="79">
        <f t="shared" si="2"/>
        <v>0.9034999999999993</v>
      </c>
      <c r="H158" s="82"/>
      <c r="I158" s="62">
        <v>85.7</v>
      </c>
      <c r="J158" s="128"/>
      <c r="K158"/>
    </row>
    <row r="159" spans="1:11" ht="16.5" thickBot="1" x14ac:dyDescent="0.3">
      <c r="A159" s="91" t="s">
        <v>208</v>
      </c>
      <c r="B159" s="131"/>
      <c r="C159" s="92">
        <v>3462035</v>
      </c>
      <c r="D159" s="91" t="s">
        <v>569</v>
      </c>
      <c r="E159" s="82">
        <v>1.7474000000000001</v>
      </c>
      <c r="F159" s="82">
        <v>2.5958999999999999</v>
      </c>
      <c r="G159" s="79">
        <f t="shared" si="2"/>
        <v>0.84849999999999981</v>
      </c>
      <c r="H159" s="82"/>
      <c r="I159" s="62">
        <v>38.4</v>
      </c>
      <c r="J159" s="128"/>
      <c r="K159"/>
    </row>
    <row r="160" spans="1:11" ht="16.5" thickBot="1" x14ac:dyDescent="0.3">
      <c r="A160" s="91" t="s">
        <v>209</v>
      </c>
      <c r="B160" s="131"/>
      <c r="C160" s="92">
        <v>3462023</v>
      </c>
      <c r="D160" s="91" t="s">
        <v>569</v>
      </c>
      <c r="E160" s="82">
        <v>2.1071</v>
      </c>
      <c r="F160" s="82">
        <v>3.2496999999999998</v>
      </c>
      <c r="G160" s="79">
        <f t="shared" si="2"/>
        <v>1.1425999999999998</v>
      </c>
      <c r="H160" s="82"/>
      <c r="I160" s="62">
        <v>38.4</v>
      </c>
      <c r="J160" s="128"/>
      <c r="K160"/>
    </row>
    <row r="161" spans="1:11" ht="16.5" thickBot="1" x14ac:dyDescent="0.3">
      <c r="A161" s="91" t="s">
        <v>210</v>
      </c>
      <c r="B161" s="131"/>
      <c r="C161" s="92">
        <v>3461999</v>
      </c>
      <c r="D161" s="91" t="s">
        <v>569</v>
      </c>
      <c r="E161" s="82">
        <v>2.1520999999999999</v>
      </c>
      <c r="F161" s="82">
        <v>3.1036000000000001</v>
      </c>
      <c r="G161" s="79">
        <f t="shared" si="2"/>
        <v>0.95150000000000023</v>
      </c>
      <c r="H161" s="82"/>
      <c r="I161" s="62">
        <v>38.5</v>
      </c>
      <c r="J161" s="128"/>
      <c r="K161"/>
    </row>
    <row r="162" spans="1:11" ht="16.5" thickBot="1" x14ac:dyDescent="0.3">
      <c r="A162" s="91" t="s">
        <v>211</v>
      </c>
      <c r="B162" s="131"/>
      <c r="C162" s="92">
        <v>3462022</v>
      </c>
      <c r="D162" s="91" t="s">
        <v>569</v>
      </c>
      <c r="E162" s="82">
        <v>4.1948999999999996</v>
      </c>
      <c r="F162" s="82">
        <v>6.1760000000000002</v>
      </c>
      <c r="G162" s="79">
        <f t="shared" si="2"/>
        <v>1.9811000000000005</v>
      </c>
      <c r="H162" s="82"/>
      <c r="I162" s="62">
        <v>81.400000000000006</v>
      </c>
      <c r="J162" s="128"/>
      <c r="K162"/>
    </row>
    <row r="163" spans="1:11" ht="16.5" thickBot="1" x14ac:dyDescent="0.3">
      <c r="A163" s="91" t="s">
        <v>212</v>
      </c>
      <c r="B163" s="131"/>
      <c r="C163" s="92">
        <v>3461998</v>
      </c>
      <c r="D163" s="91" t="s">
        <v>569</v>
      </c>
      <c r="E163" s="82">
        <v>4.1565000000000003</v>
      </c>
      <c r="F163" s="82">
        <v>6.1021000000000001</v>
      </c>
      <c r="G163" s="79">
        <f t="shared" si="2"/>
        <v>1.9455999999999998</v>
      </c>
      <c r="H163" s="82"/>
      <c r="I163" s="62">
        <v>85.9</v>
      </c>
      <c r="J163" s="128"/>
      <c r="K163"/>
    </row>
    <row r="164" spans="1:11" ht="16.5" thickBot="1" x14ac:dyDescent="0.3">
      <c r="A164" s="91" t="s">
        <v>213</v>
      </c>
      <c r="B164" s="131"/>
      <c r="C164" s="92">
        <v>3462030</v>
      </c>
      <c r="D164" s="91" t="s">
        <v>569</v>
      </c>
      <c r="E164" s="82">
        <v>2.0493999999999999</v>
      </c>
      <c r="F164" s="82">
        <v>3.1545000000000001</v>
      </c>
      <c r="G164" s="79">
        <f t="shared" si="2"/>
        <v>1.1051000000000002</v>
      </c>
      <c r="H164" s="82"/>
      <c r="I164" s="62">
        <v>37.9</v>
      </c>
      <c r="J164" s="128"/>
      <c r="K164"/>
    </row>
    <row r="165" spans="1:11" ht="16.5" thickBot="1" x14ac:dyDescent="0.3">
      <c r="A165" s="91" t="s">
        <v>214</v>
      </c>
      <c r="B165" s="131"/>
      <c r="C165" s="92">
        <v>3462036</v>
      </c>
      <c r="D165" s="91" t="s">
        <v>569</v>
      </c>
      <c r="E165" s="82">
        <v>1.367</v>
      </c>
      <c r="F165" s="82">
        <v>2.1320999999999999</v>
      </c>
      <c r="G165" s="79">
        <f t="shared" si="2"/>
        <v>0.76509999999999989</v>
      </c>
      <c r="H165" s="82"/>
      <c r="I165" s="62">
        <v>38.4</v>
      </c>
      <c r="J165" s="128"/>
      <c r="K165"/>
    </row>
    <row r="166" spans="1:11" ht="16.5" thickBot="1" x14ac:dyDescent="0.3">
      <c r="A166" s="91" t="s">
        <v>215</v>
      </c>
      <c r="B166" s="131"/>
      <c r="C166" s="92">
        <v>3461776</v>
      </c>
      <c r="D166" s="91" t="s">
        <v>569</v>
      </c>
      <c r="E166" s="82">
        <v>2.5554999999999999</v>
      </c>
      <c r="F166" s="82">
        <v>3.8942999999999999</v>
      </c>
      <c r="G166" s="79">
        <f t="shared" si="2"/>
        <v>1.3388</v>
      </c>
      <c r="H166" s="82"/>
      <c r="I166" s="62">
        <v>38.1</v>
      </c>
      <c r="J166" s="128"/>
      <c r="K166"/>
    </row>
    <row r="167" spans="1:11" ht="16.5" thickBot="1" x14ac:dyDescent="0.3">
      <c r="A167" s="91" t="s">
        <v>216</v>
      </c>
      <c r="B167" s="131"/>
      <c r="C167" s="92">
        <v>3461771</v>
      </c>
      <c r="D167" s="91" t="s">
        <v>569</v>
      </c>
      <c r="E167" s="82">
        <v>3.4538000000000002</v>
      </c>
      <c r="F167" s="82">
        <v>4.968</v>
      </c>
      <c r="G167" s="79">
        <f t="shared" si="2"/>
        <v>1.5141999999999998</v>
      </c>
      <c r="H167" s="82"/>
      <c r="I167" s="62">
        <v>81.400000000000006</v>
      </c>
      <c r="J167" s="128"/>
      <c r="K167"/>
    </row>
    <row r="168" spans="1:11" ht="16.5" thickBot="1" x14ac:dyDescent="0.3">
      <c r="A168" s="91" t="s">
        <v>217</v>
      </c>
      <c r="B168" s="131"/>
      <c r="C168" s="92">
        <v>3461742</v>
      </c>
      <c r="D168" s="91" t="s">
        <v>569</v>
      </c>
      <c r="E168" s="82">
        <v>4.1345000000000001</v>
      </c>
      <c r="F168" s="82">
        <v>6.0082000000000004</v>
      </c>
      <c r="G168" s="79">
        <f t="shared" si="2"/>
        <v>1.8737000000000004</v>
      </c>
      <c r="H168" s="82"/>
      <c r="I168" s="62">
        <v>85.8</v>
      </c>
      <c r="J168" s="128"/>
      <c r="K168"/>
    </row>
    <row r="169" spans="1:11" ht="16.5" thickBot="1" x14ac:dyDescent="0.3">
      <c r="A169" s="91" t="s">
        <v>218</v>
      </c>
      <c r="B169" s="131"/>
      <c r="C169" s="92">
        <v>3461867</v>
      </c>
      <c r="D169" s="91" t="s">
        <v>569</v>
      </c>
      <c r="E169" s="82">
        <v>1.9184000000000001</v>
      </c>
      <c r="F169" s="82">
        <v>2.9203999999999999</v>
      </c>
      <c r="G169" s="79">
        <f t="shared" si="2"/>
        <v>1.0019999999999998</v>
      </c>
      <c r="H169" s="82"/>
      <c r="I169" s="62">
        <v>37.799999999999997</v>
      </c>
      <c r="J169" s="128"/>
      <c r="K169"/>
    </row>
    <row r="170" spans="1:11" ht="16.5" thickBot="1" x14ac:dyDescent="0.3">
      <c r="A170" s="91" t="s">
        <v>219</v>
      </c>
      <c r="B170" s="131"/>
      <c r="C170" s="92">
        <v>3461774</v>
      </c>
      <c r="D170" s="91" t="s">
        <v>569</v>
      </c>
      <c r="E170" s="82">
        <v>1.8049999999999999</v>
      </c>
      <c r="F170" s="82">
        <v>2.4815999999999998</v>
      </c>
      <c r="G170" s="79">
        <f t="shared" si="2"/>
        <v>0.67659999999999987</v>
      </c>
      <c r="H170" s="82"/>
      <c r="I170" s="62">
        <v>38.4</v>
      </c>
      <c r="J170" s="128"/>
      <c r="K170"/>
    </row>
    <row r="171" spans="1:11" ht="16.5" thickBot="1" x14ac:dyDescent="0.3">
      <c r="A171" s="91" t="s">
        <v>220</v>
      </c>
      <c r="B171" s="131"/>
      <c r="C171" s="92">
        <v>3461739</v>
      </c>
      <c r="D171" s="91" t="s">
        <v>569</v>
      </c>
      <c r="E171" s="82">
        <v>1.9874000000000001</v>
      </c>
      <c r="F171" s="82">
        <v>2.2692000000000001</v>
      </c>
      <c r="G171" s="79">
        <f t="shared" si="2"/>
        <v>0.28180000000000005</v>
      </c>
      <c r="H171" s="82"/>
      <c r="I171" s="62">
        <v>38.1</v>
      </c>
      <c r="J171" s="128"/>
      <c r="K171"/>
    </row>
    <row r="172" spans="1:11" ht="16.5" thickBot="1" x14ac:dyDescent="0.3">
      <c r="A172" s="91" t="s">
        <v>221</v>
      </c>
      <c r="B172" s="131"/>
      <c r="C172" s="98">
        <v>3461778</v>
      </c>
      <c r="D172" s="91" t="s">
        <v>569</v>
      </c>
      <c r="E172" s="82">
        <v>4.0305999999999997</v>
      </c>
      <c r="F172" s="82">
        <v>5.8811999999999998</v>
      </c>
      <c r="G172" s="79">
        <f t="shared" si="2"/>
        <v>1.8506</v>
      </c>
      <c r="H172" s="82"/>
      <c r="I172" s="62">
        <v>81.400000000000006</v>
      </c>
      <c r="J172" s="128"/>
      <c r="K172"/>
    </row>
    <row r="173" spans="1:11" ht="16.5" thickBot="1" x14ac:dyDescent="0.3">
      <c r="A173" s="91" t="s">
        <v>222</v>
      </c>
      <c r="B173" s="131"/>
      <c r="C173" s="99">
        <v>3462042</v>
      </c>
      <c r="D173" s="91" t="s">
        <v>569</v>
      </c>
      <c r="E173" s="82">
        <v>6.3251999999999997</v>
      </c>
      <c r="F173" s="82">
        <v>9.1602999999999994</v>
      </c>
      <c r="G173" s="79">
        <f t="shared" si="2"/>
        <v>2.8350999999999997</v>
      </c>
      <c r="H173" s="82"/>
      <c r="I173" s="62">
        <v>76.8</v>
      </c>
      <c r="J173" s="128"/>
      <c r="K173"/>
    </row>
    <row r="174" spans="1:11" ht="16.5" thickBot="1" x14ac:dyDescent="0.3">
      <c r="A174" s="91" t="s">
        <v>223</v>
      </c>
      <c r="B174" s="131"/>
      <c r="C174" s="92">
        <v>3461857</v>
      </c>
      <c r="D174" s="91" t="s">
        <v>569</v>
      </c>
      <c r="E174" s="82">
        <v>3.8043</v>
      </c>
      <c r="F174" s="82">
        <v>5.5366999999999997</v>
      </c>
      <c r="G174" s="79">
        <f t="shared" si="2"/>
        <v>1.7323999999999997</v>
      </c>
      <c r="H174" s="82"/>
      <c r="I174" s="62">
        <v>42.5</v>
      </c>
      <c r="J174" s="128"/>
      <c r="K174"/>
    </row>
    <row r="175" spans="1:11" ht="16.5" thickBot="1" x14ac:dyDescent="0.3">
      <c r="A175" s="91" t="s">
        <v>224</v>
      </c>
      <c r="B175" s="131"/>
      <c r="C175" s="92">
        <v>3461817</v>
      </c>
      <c r="D175" s="91" t="s">
        <v>569</v>
      </c>
      <c r="E175" s="82">
        <v>4.1920999999999999</v>
      </c>
      <c r="F175" s="82">
        <v>5.0321999999999996</v>
      </c>
      <c r="G175" s="79">
        <f t="shared" si="2"/>
        <v>0.84009999999999962</v>
      </c>
      <c r="H175" s="82"/>
      <c r="I175" s="62">
        <v>59.1</v>
      </c>
      <c r="J175" s="128"/>
      <c r="K175"/>
    </row>
    <row r="176" spans="1:11" ht="16.5" thickBot="1" x14ac:dyDescent="0.3">
      <c r="A176" s="91" t="s">
        <v>225</v>
      </c>
      <c r="B176" s="131"/>
      <c r="C176" s="92">
        <v>3461691</v>
      </c>
      <c r="D176" s="91" t="s">
        <v>569</v>
      </c>
      <c r="E176" s="82">
        <v>6.2427999999999999</v>
      </c>
      <c r="F176" s="82">
        <v>9.1949000000000005</v>
      </c>
      <c r="G176" s="79">
        <f t="shared" si="2"/>
        <v>2.9521000000000006</v>
      </c>
      <c r="H176" s="82"/>
      <c r="I176" s="62">
        <v>87.6</v>
      </c>
      <c r="J176" s="128"/>
      <c r="K176"/>
    </row>
    <row r="177" spans="1:11" ht="16.5" thickBot="1" x14ac:dyDescent="0.3">
      <c r="A177" s="91" t="s">
        <v>226</v>
      </c>
      <c r="B177" s="131"/>
      <c r="C177" s="92">
        <v>3461951</v>
      </c>
      <c r="D177" s="91" t="s">
        <v>569</v>
      </c>
      <c r="E177" s="82">
        <v>6.14</v>
      </c>
      <c r="F177" s="82">
        <v>8.8428000000000004</v>
      </c>
      <c r="G177" s="79">
        <f t="shared" si="2"/>
        <v>2.7028000000000008</v>
      </c>
      <c r="H177" s="82"/>
      <c r="I177" s="62">
        <v>81.400000000000006</v>
      </c>
      <c r="J177" s="128"/>
      <c r="K177"/>
    </row>
    <row r="178" spans="1:11" ht="16.5" thickBot="1" x14ac:dyDescent="0.3">
      <c r="A178" s="91" t="s">
        <v>227</v>
      </c>
      <c r="B178" s="131"/>
      <c r="C178" s="92">
        <v>3461634</v>
      </c>
      <c r="D178" s="91" t="s">
        <v>569</v>
      </c>
      <c r="E178" s="82">
        <v>4.1035000000000004</v>
      </c>
      <c r="F178" s="82">
        <v>5.7526000000000002</v>
      </c>
      <c r="G178" s="79">
        <f t="shared" si="2"/>
        <v>1.6490999999999998</v>
      </c>
      <c r="H178" s="82"/>
      <c r="I178" s="62">
        <v>60.8</v>
      </c>
      <c r="J178" s="130">
        <v>-1.3828</v>
      </c>
      <c r="K178"/>
    </row>
    <row r="179" spans="1:11" ht="16.5" thickBot="1" x14ac:dyDescent="0.3">
      <c r="A179" s="91" t="s">
        <v>228</v>
      </c>
      <c r="B179" s="131"/>
      <c r="C179" s="92">
        <v>3461948</v>
      </c>
      <c r="D179" s="91" t="s">
        <v>569</v>
      </c>
      <c r="E179" s="82">
        <v>3.7342</v>
      </c>
      <c r="F179" s="82">
        <v>5.3329000000000004</v>
      </c>
      <c r="G179" s="79">
        <f t="shared" si="2"/>
        <v>1.5987000000000005</v>
      </c>
      <c r="H179" s="82"/>
      <c r="I179" s="62">
        <v>58.7</v>
      </c>
      <c r="J179" s="128"/>
      <c r="K179"/>
    </row>
    <row r="180" spans="1:11" ht="16.5" thickBot="1" x14ac:dyDescent="0.3">
      <c r="A180" s="91" t="s">
        <v>229</v>
      </c>
      <c r="B180" s="131"/>
      <c r="C180" s="92">
        <v>3461779</v>
      </c>
      <c r="D180" s="91" t="s">
        <v>569</v>
      </c>
      <c r="E180" s="82">
        <v>6.0948000000000002</v>
      </c>
      <c r="F180" s="82">
        <v>8.8832000000000004</v>
      </c>
      <c r="G180" s="79">
        <f t="shared" si="2"/>
        <v>2.7884000000000002</v>
      </c>
      <c r="H180" s="82"/>
      <c r="I180" s="62">
        <v>86.8</v>
      </c>
      <c r="J180" s="128"/>
      <c r="K180"/>
    </row>
    <row r="181" spans="1:11" ht="16.5" thickBot="1" x14ac:dyDescent="0.3">
      <c r="A181" s="91" t="s">
        <v>230</v>
      </c>
      <c r="B181" s="131"/>
      <c r="C181" s="92">
        <v>3461632</v>
      </c>
      <c r="D181" s="91" t="s">
        <v>569</v>
      </c>
      <c r="E181" s="82">
        <v>5.2103000000000002</v>
      </c>
      <c r="F181" s="82">
        <v>7.9802</v>
      </c>
      <c r="G181" s="79">
        <f t="shared" si="2"/>
        <v>2.7698999999999998</v>
      </c>
      <c r="H181" s="82"/>
      <c r="I181" s="62">
        <v>81.5</v>
      </c>
      <c r="J181" s="128"/>
      <c r="K181"/>
    </row>
    <row r="182" spans="1:11" ht="16.5" thickBot="1" x14ac:dyDescent="0.3">
      <c r="A182" s="91" t="s">
        <v>231</v>
      </c>
      <c r="B182" s="131"/>
      <c r="C182" s="92">
        <v>3461953</v>
      </c>
      <c r="D182" s="91" t="s">
        <v>569</v>
      </c>
      <c r="E182" s="82">
        <v>3.5625</v>
      </c>
      <c r="F182" s="82">
        <v>5.0049999999999999</v>
      </c>
      <c r="G182" s="79">
        <f t="shared" si="2"/>
        <v>1.4424999999999999</v>
      </c>
      <c r="H182" s="82"/>
      <c r="I182" s="62">
        <v>60.9</v>
      </c>
      <c r="J182" s="128"/>
      <c r="K182"/>
    </row>
    <row r="183" spans="1:11" ht="16.5" thickBot="1" x14ac:dyDescent="0.3">
      <c r="A183" s="91" t="s">
        <v>232</v>
      </c>
      <c r="B183" s="131"/>
      <c r="C183" s="92">
        <v>3461642</v>
      </c>
      <c r="D183" s="91" t="s">
        <v>569</v>
      </c>
      <c r="E183" s="82">
        <v>2.6347</v>
      </c>
      <c r="F183" s="82">
        <v>3.7764000000000002</v>
      </c>
      <c r="G183" s="79">
        <f t="shared" si="2"/>
        <v>1.1417000000000002</v>
      </c>
      <c r="H183" s="82"/>
      <c r="I183" s="62">
        <v>58.7</v>
      </c>
      <c r="J183" s="128"/>
      <c r="K183"/>
    </row>
    <row r="184" spans="1:11" ht="16.5" thickBot="1" x14ac:dyDescent="0.3">
      <c r="A184" s="91" t="s">
        <v>233</v>
      </c>
      <c r="B184" s="131"/>
      <c r="C184" s="92">
        <v>3461955</v>
      </c>
      <c r="D184" s="91" t="s">
        <v>569</v>
      </c>
      <c r="E184" s="82">
        <v>5.3319000000000001</v>
      </c>
      <c r="F184" s="82">
        <v>7.5899000000000001</v>
      </c>
      <c r="G184" s="79">
        <f t="shared" si="2"/>
        <v>2.258</v>
      </c>
      <c r="H184" s="82"/>
      <c r="I184" s="62">
        <v>86.8</v>
      </c>
      <c r="J184" s="128"/>
      <c r="K184"/>
    </row>
    <row r="185" spans="1:11" ht="16.5" thickBot="1" x14ac:dyDescent="0.3">
      <c r="A185" s="91" t="s">
        <v>234</v>
      </c>
      <c r="B185" s="131"/>
      <c r="C185" s="92">
        <v>3461646</v>
      </c>
      <c r="D185" s="91" t="s">
        <v>569</v>
      </c>
      <c r="E185" s="82">
        <v>4.9413999999999998</v>
      </c>
      <c r="F185" s="82">
        <v>7.0281000000000002</v>
      </c>
      <c r="G185" s="79">
        <f t="shared" si="2"/>
        <v>2.0867000000000004</v>
      </c>
      <c r="H185" s="82"/>
      <c r="I185" s="62">
        <v>81.5</v>
      </c>
      <c r="J185" s="128"/>
      <c r="K185"/>
    </row>
    <row r="186" spans="1:11" ht="16.5" thickBot="1" x14ac:dyDescent="0.3">
      <c r="A186" s="91" t="s">
        <v>235</v>
      </c>
      <c r="B186" s="131"/>
      <c r="C186" s="92">
        <v>3461638</v>
      </c>
      <c r="D186" s="91" t="s">
        <v>569</v>
      </c>
      <c r="E186" s="82">
        <v>3.1082000000000001</v>
      </c>
      <c r="F186" s="82">
        <v>4.6040000000000001</v>
      </c>
      <c r="G186" s="79">
        <f t="shared" si="2"/>
        <v>1.4958</v>
      </c>
      <c r="H186" s="82"/>
      <c r="I186" s="62">
        <v>61.1</v>
      </c>
      <c r="J186" s="128"/>
      <c r="K186"/>
    </row>
    <row r="187" spans="1:11" ht="16.5" thickBot="1" x14ac:dyDescent="0.3">
      <c r="A187" s="91" t="s">
        <v>236</v>
      </c>
      <c r="B187" s="131"/>
      <c r="C187" s="92">
        <v>361644</v>
      </c>
      <c r="D187" s="91" t="s">
        <v>569</v>
      </c>
      <c r="E187" s="82">
        <v>0</v>
      </c>
      <c r="F187" s="82">
        <v>0</v>
      </c>
      <c r="G187" s="110">
        <f t="shared" si="2"/>
        <v>0</v>
      </c>
      <c r="H187" s="82">
        <f>I187*0.0261</f>
        <v>1.53468</v>
      </c>
      <c r="I187" s="62">
        <v>58.8</v>
      </c>
      <c r="J187" s="128"/>
      <c r="K187"/>
    </row>
    <row r="188" spans="1:11" ht="16.5" thickBot="1" x14ac:dyDescent="0.3">
      <c r="A188" s="91" t="s">
        <v>237</v>
      </c>
      <c r="B188" s="131"/>
      <c r="C188" s="92">
        <v>3461636</v>
      </c>
      <c r="D188" s="91" t="s">
        <v>569</v>
      </c>
      <c r="E188" s="82">
        <v>4.6760999999999999</v>
      </c>
      <c r="F188" s="82">
        <v>6.6489000000000003</v>
      </c>
      <c r="G188" s="79">
        <f t="shared" si="2"/>
        <v>1.9728000000000003</v>
      </c>
      <c r="H188" s="82"/>
      <c r="I188" s="62">
        <v>86.9</v>
      </c>
      <c r="J188" s="128"/>
      <c r="K188"/>
    </row>
    <row r="189" spans="1:11" ht="16.5" thickBot="1" x14ac:dyDescent="0.3">
      <c r="A189" s="91" t="s">
        <v>238</v>
      </c>
      <c r="B189" s="131"/>
      <c r="C189" s="92">
        <v>3465054</v>
      </c>
      <c r="D189" s="91" t="s">
        <v>569</v>
      </c>
      <c r="E189" s="82">
        <v>4.2374000000000001</v>
      </c>
      <c r="F189" s="82">
        <v>5.8052000000000001</v>
      </c>
      <c r="G189" s="79">
        <f t="shared" si="2"/>
        <v>1.5678000000000001</v>
      </c>
      <c r="H189" s="82"/>
      <c r="I189" s="62">
        <v>81.599999999999994</v>
      </c>
      <c r="J189" s="128"/>
      <c r="K189"/>
    </row>
    <row r="190" spans="1:11" ht="16.5" thickBot="1" x14ac:dyDescent="0.3">
      <c r="A190" s="91" t="s">
        <v>239</v>
      </c>
      <c r="B190" s="131"/>
      <c r="C190" s="92">
        <v>3461639</v>
      </c>
      <c r="D190" s="91" t="s">
        <v>569</v>
      </c>
      <c r="E190" s="82">
        <v>3.4514999999999998</v>
      </c>
      <c r="F190" s="82">
        <v>4.9478999999999997</v>
      </c>
      <c r="G190" s="79">
        <f t="shared" si="2"/>
        <v>1.4964</v>
      </c>
      <c r="H190" s="82"/>
      <c r="I190" s="62">
        <v>60.9</v>
      </c>
      <c r="J190" s="128"/>
      <c r="K190"/>
    </row>
    <row r="191" spans="1:11" ht="16.5" thickBot="1" x14ac:dyDescent="0.3">
      <c r="A191" s="91" t="s">
        <v>240</v>
      </c>
      <c r="B191" s="131"/>
      <c r="C191" s="92">
        <v>3461760</v>
      </c>
      <c r="D191" s="91" t="s">
        <v>569</v>
      </c>
      <c r="E191" s="82">
        <v>3.3111999999999999</v>
      </c>
      <c r="F191" s="82">
        <v>4.7285000000000004</v>
      </c>
      <c r="G191" s="79">
        <f t="shared" si="2"/>
        <v>1.4173000000000004</v>
      </c>
      <c r="H191" s="82"/>
      <c r="I191" s="62">
        <v>58.8</v>
      </c>
      <c r="J191" s="128"/>
      <c r="K191"/>
    </row>
    <row r="192" spans="1:11" ht="16.5" thickBot="1" x14ac:dyDescent="0.3">
      <c r="A192" s="91" t="s">
        <v>241</v>
      </c>
      <c r="B192" s="131"/>
      <c r="C192" s="92">
        <v>3461758</v>
      </c>
      <c r="D192" s="91" t="s">
        <v>569</v>
      </c>
      <c r="E192" s="82">
        <v>4.5632000000000001</v>
      </c>
      <c r="F192" s="82">
        <v>6.6288</v>
      </c>
      <c r="G192" s="79">
        <f t="shared" si="2"/>
        <v>2.0655999999999999</v>
      </c>
      <c r="H192" s="82"/>
      <c r="I192" s="62">
        <v>86.8</v>
      </c>
      <c r="J192" s="128"/>
      <c r="K192"/>
    </row>
    <row r="193" spans="1:11" ht="16.5" thickBot="1" x14ac:dyDescent="0.3">
      <c r="A193" s="91" t="s">
        <v>242</v>
      </c>
      <c r="B193" s="131"/>
      <c r="C193" s="92">
        <v>3462061</v>
      </c>
      <c r="D193" s="91" t="s">
        <v>569</v>
      </c>
      <c r="E193" s="82">
        <v>4.2938999999999998</v>
      </c>
      <c r="F193" s="82">
        <v>5.4553000000000003</v>
      </c>
      <c r="G193" s="79">
        <f t="shared" si="2"/>
        <v>1.1614000000000004</v>
      </c>
      <c r="H193" s="82"/>
      <c r="I193" s="62">
        <v>81.599999999999994</v>
      </c>
      <c r="J193" s="128"/>
      <c r="K193"/>
    </row>
    <row r="194" spans="1:11" ht="16.5" thickBot="1" x14ac:dyDescent="0.3">
      <c r="A194" s="91" t="s">
        <v>243</v>
      </c>
      <c r="B194" s="131"/>
      <c r="C194" s="92">
        <v>3461752</v>
      </c>
      <c r="D194" s="91" t="s">
        <v>569</v>
      </c>
      <c r="E194" s="82">
        <v>3.2945000000000002</v>
      </c>
      <c r="F194" s="82">
        <v>4.9139999999999997</v>
      </c>
      <c r="G194" s="79">
        <f t="shared" si="2"/>
        <v>1.6194999999999995</v>
      </c>
      <c r="H194" s="82"/>
      <c r="I194" s="62">
        <v>60.9</v>
      </c>
      <c r="J194" s="128"/>
      <c r="K194"/>
    </row>
    <row r="195" spans="1:11" ht="16.5" thickBot="1" x14ac:dyDescent="0.3">
      <c r="A195" s="91" t="s">
        <v>244</v>
      </c>
      <c r="B195" s="131"/>
      <c r="C195" s="92">
        <v>3462053</v>
      </c>
      <c r="D195" s="91" t="s">
        <v>569</v>
      </c>
      <c r="E195" s="82">
        <v>2.4824999999999999</v>
      </c>
      <c r="F195" s="82">
        <v>3.7786</v>
      </c>
      <c r="G195" s="79">
        <f t="shared" si="2"/>
        <v>1.2961</v>
      </c>
      <c r="H195" s="82"/>
      <c r="I195" s="62">
        <v>58.8</v>
      </c>
      <c r="J195" s="130"/>
      <c r="K195"/>
    </row>
    <row r="196" spans="1:11" ht="16.5" thickBot="1" x14ac:dyDescent="0.3">
      <c r="A196" s="91" t="s">
        <v>245</v>
      </c>
      <c r="B196" s="131"/>
      <c r="C196" s="92">
        <v>3461754</v>
      </c>
      <c r="D196" s="91" t="s">
        <v>569</v>
      </c>
      <c r="E196" s="82">
        <v>4.8769999999999998</v>
      </c>
      <c r="F196" s="82">
        <v>6.6871</v>
      </c>
      <c r="G196" s="79">
        <f t="shared" si="2"/>
        <v>1.8101000000000003</v>
      </c>
      <c r="H196" s="82"/>
      <c r="I196" s="62">
        <v>86.8</v>
      </c>
      <c r="J196" s="128"/>
      <c r="K196"/>
    </row>
    <row r="197" spans="1:11" ht="16.5" thickBot="1" x14ac:dyDescent="0.3">
      <c r="A197" s="91" t="s">
        <v>246</v>
      </c>
      <c r="B197" s="131"/>
      <c r="C197" s="92">
        <v>3461756</v>
      </c>
      <c r="D197" s="91" t="s">
        <v>569</v>
      </c>
      <c r="E197" s="82">
        <v>5.1390000000000002</v>
      </c>
      <c r="F197" s="82">
        <v>7.5951000000000004</v>
      </c>
      <c r="G197" s="79">
        <f t="shared" si="2"/>
        <v>2.4561000000000002</v>
      </c>
      <c r="H197" s="82"/>
      <c r="I197" s="62">
        <v>81.3</v>
      </c>
      <c r="J197" s="128"/>
      <c r="K197"/>
    </row>
    <row r="198" spans="1:11" ht="16.5" thickBot="1" x14ac:dyDescent="0.3">
      <c r="A198" s="91" t="s">
        <v>247</v>
      </c>
      <c r="B198" s="131"/>
      <c r="C198" s="92">
        <v>3461766</v>
      </c>
      <c r="D198" s="91" t="s">
        <v>569</v>
      </c>
      <c r="E198" s="82">
        <v>2.9529999999999998</v>
      </c>
      <c r="F198" s="82">
        <v>4.0151000000000003</v>
      </c>
      <c r="G198" s="79">
        <f t="shared" si="2"/>
        <v>1.0621000000000005</v>
      </c>
      <c r="H198" s="82"/>
      <c r="I198" s="62">
        <v>60.6</v>
      </c>
      <c r="J198" s="128"/>
      <c r="K198"/>
    </row>
    <row r="199" spans="1:11" ht="16.5" thickBot="1" x14ac:dyDescent="0.3">
      <c r="A199" s="91" t="s">
        <v>248</v>
      </c>
      <c r="B199" s="131"/>
      <c r="C199" s="92">
        <v>3461761</v>
      </c>
      <c r="D199" s="91" t="s">
        <v>569</v>
      </c>
      <c r="E199" s="82">
        <v>3.0432999999999999</v>
      </c>
      <c r="F199" s="82">
        <v>4.4459</v>
      </c>
      <c r="G199" s="79">
        <f t="shared" si="2"/>
        <v>1.4026000000000001</v>
      </c>
      <c r="H199" s="82"/>
      <c r="I199" s="62">
        <v>58.5</v>
      </c>
      <c r="J199" s="128"/>
      <c r="K199"/>
    </row>
    <row r="200" spans="1:11" ht="16.5" thickBot="1" x14ac:dyDescent="0.3">
      <c r="A200" s="91" t="s">
        <v>249</v>
      </c>
      <c r="B200" s="131"/>
      <c r="C200" s="92">
        <v>3461763</v>
      </c>
      <c r="D200" s="91" t="s">
        <v>569</v>
      </c>
      <c r="E200" s="82">
        <v>4.6349999999999998</v>
      </c>
      <c r="F200" s="82">
        <v>6.7678000000000003</v>
      </c>
      <c r="G200" s="79">
        <f t="shared" ref="G200:G263" si="3">F200-E200</f>
        <v>2.1328000000000005</v>
      </c>
      <c r="H200" s="82"/>
      <c r="I200" s="64">
        <v>86.7</v>
      </c>
      <c r="J200" s="128"/>
      <c r="K200"/>
    </row>
    <row r="201" spans="1:11" ht="16.5" thickBot="1" x14ac:dyDescent="0.3">
      <c r="A201" s="91" t="s">
        <v>250</v>
      </c>
      <c r="B201" s="131"/>
      <c r="C201" s="92">
        <v>3461643</v>
      </c>
      <c r="D201" s="91" t="s">
        <v>569</v>
      </c>
      <c r="E201" s="82">
        <v>4.718</v>
      </c>
      <c r="F201" s="82">
        <v>6.9809000000000001</v>
      </c>
      <c r="G201" s="79">
        <f t="shared" si="3"/>
        <v>2.2629000000000001</v>
      </c>
      <c r="H201" s="82"/>
      <c r="I201" s="62">
        <v>81.3</v>
      </c>
      <c r="J201" s="128"/>
      <c r="K201"/>
    </row>
    <row r="202" spans="1:11" ht="16.5" thickBot="1" x14ac:dyDescent="0.3">
      <c r="A202" s="91" t="s">
        <v>251</v>
      </c>
      <c r="B202" s="131"/>
      <c r="C202" s="92">
        <v>3461762</v>
      </c>
      <c r="D202" s="91" t="s">
        <v>569</v>
      </c>
      <c r="E202" s="82">
        <v>3.5729000000000002</v>
      </c>
      <c r="F202" s="82">
        <v>5.4020999999999999</v>
      </c>
      <c r="G202" s="79">
        <f t="shared" si="3"/>
        <v>1.8291999999999997</v>
      </c>
      <c r="H202" s="82"/>
      <c r="I202" s="62">
        <v>60.7</v>
      </c>
      <c r="J202" s="128"/>
      <c r="K202"/>
    </row>
    <row r="203" spans="1:11" ht="16.5" thickBot="1" x14ac:dyDescent="0.3">
      <c r="A203" s="91" t="s">
        <v>252</v>
      </c>
      <c r="B203" s="131"/>
      <c r="C203" s="92">
        <v>3461637</v>
      </c>
      <c r="D203" s="91" t="s">
        <v>569</v>
      </c>
      <c r="E203" s="82">
        <v>3.1631999999999998</v>
      </c>
      <c r="F203" s="82">
        <v>4.5606999999999998</v>
      </c>
      <c r="G203" s="79">
        <f t="shared" si="3"/>
        <v>1.3975</v>
      </c>
      <c r="H203" s="82"/>
      <c r="I203" s="62">
        <v>58.5</v>
      </c>
      <c r="J203" s="128"/>
      <c r="K203"/>
    </row>
    <row r="204" spans="1:11" ht="16.5" thickBot="1" x14ac:dyDescent="0.3">
      <c r="A204" s="91" t="s">
        <v>253</v>
      </c>
      <c r="B204" s="131"/>
      <c r="C204" s="92">
        <v>3461635</v>
      </c>
      <c r="D204" s="91" t="s">
        <v>569</v>
      </c>
      <c r="E204" s="82">
        <v>4.5731999999999999</v>
      </c>
      <c r="F204" s="82">
        <v>6.7526999999999999</v>
      </c>
      <c r="G204" s="79">
        <f t="shared" si="3"/>
        <v>2.1795</v>
      </c>
      <c r="H204" s="82"/>
      <c r="I204" s="62">
        <v>86.8</v>
      </c>
      <c r="J204" s="128"/>
      <c r="K204"/>
    </row>
    <row r="205" spans="1:11" ht="18" customHeight="1" thickBot="1" x14ac:dyDescent="0.3">
      <c r="A205" s="91" t="s">
        <v>254</v>
      </c>
      <c r="B205" s="131"/>
      <c r="C205" s="92">
        <v>3461663</v>
      </c>
      <c r="D205" s="91" t="s">
        <v>569</v>
      </c>
      <c r="E205" s="82">
        <v>3.778</v>
      </c>
      <c r="F205" s="82">
        <v>6.7149000000000001</v>
      </c>
      <c r="G205" s="79">
        <f t="shared" si="3"/>
        <v>2.9369000000000001</v>
      </c>
      <c r="H205" s="82"/>
      <c r="I205" s="62">
        <v>81.2</v>
      </c>
      <c r="J205" s="128"/>
      <c r="K205"/>
    </row>
    <row r="206" spans="1:11" ht="16.5" thickBot="1" x14ac:dyDescent="0.3">
      <c r="A206" s="91" t="s">
        <v>255</v>
      </c>
      <c r="B206" s="131"/>
      <c r="C206" s="92">
        <v>3462041</v>
      </c>
      <c r="D206" s="91" t="s">
        <v>569</v>
      </c>
      <c r="E206" s="82">
        <v>2.8626</v>
      </c>
      <c r="F206" s="82">
        <v>3.6656</v>
      </c>
      <c r="G206" s="79">
        <f t="shared" si="3"/>
        <v>0.80299999999999994</v>
      </c>
      <c r="H206" s="82"/>
      <c r="I206" s="62">
        <v>60.5</v>
      </c>
      <c r="J206" s="128"/>
      <c r="K206"/>
    </row>
    <row r="207" spans="1:11" ht="16.5" thickBot="1" x14ac:dyDescent="0.3">
      <c r="A207" s="91" t="s">
        <v>256</v>
      </c>
      <c r="B207" s="131"/>
      <c r="C207" s="92">
        <v>3461816</v>
      </c>
      <c r="D207" s="91" t="s">
        <v>569</v>
      </c>
      <c r="E207" s="82">
        <v>2.9441999999999999</v>
      </c>
      <c r="F207" s="82">
        <v>4.7699999999999996</v>
      </c>
      <c r="G207" s="79">
        <f t="shared" si="3"/>
        <v>1.8257999999999996</v>
      </c>
      <c r="H207" s="82"/>
      <c r="I207" s="62">
        <v>58.4</v>
      </c>
      <c r="J207" s="128"/>
      <c r="K207"/>
    </row>
    <row r="208" spans="1:11" ht="16.5" thickBot="1" x14ac:dyDescent="0.3">
      <c r="A208" s="91" t="s">
        <v>257</v>
      </c>
      <c r="B208" s="131"/>
      <c r="C208" s="92">
        <v>3462039</v>
      </c>
      <c r="D208" s="91" t="s">
        <v>569</v>
      </c>
      <c r="E208" s="82">
        <v>4.0533000000000001</v>
      </c>
      <c r="F208" s="82">
        <v>6.1395999999999997</v>
      </c>
      <c r="G208" s="79">
        <f t="shared" si="3"/>
        <v>2.0862999999999996</v>
      </c>
      <c r="H208" s="82"/>
      <c r="I208" s="62">
        <v>87.1</v>
      </c>
      <c r="J208" s="128"/>
      <c r="K208"/>
    </row>
    <row r="209" spans="1:11" ht="16.5" thickBot="1" x14ac:dyDescent="0.3">
      <c r="A209" s="91" t="s">
        <v>258</v>
      </c>
      <c r="B209" s="131"/>
      <c r="C209" s="92">
        <v>3461594</v>
      </c>
      <c r="D209" s="91" t="s">
        <v>569</v>
      </c>
      <c r="E209" s="82">
        <v>3.5230000000000001</v>
      </c>
      <c r="F209" s="82">
        <v>4.8943000000000003</v>
      </c>
      <c r="G209" s="79">
        <f t="shared" si="3"/>
        <v>1.3713000000000002</v>
      </c>
      <c r="H209" s="82"/>
      <c r="I209" s="62">
        <v>81.2</v>
      </c>
      <c r="J209" s="128"/>
      <c r="K209"/>
    </row>
    <row r="210" spans="1:11" ht="16.5" thickBot="1" x14ac:dyDescent="0.3">
      <c r="A210" s="91" t="s">
        <v>259</v>
      </c>
      <c r="B210" s="131"/>
      <c r="C210" s="92">
        <v>3461679</v>
      </c>
      <c r="D210" s="91" t="s">
        <v>569</v>
      </c>
      <c r="E210" s="82">
        <v>2.0920000000000001</v>
      </c>
      <c r="F210" s="82">
        <v>3.4824000000000002</v>
      </c>
      <c r="G210" s="79">
        <f t="shared" si="3"/>
        <v>1.3904000000000001</v>
      </c>
      <c r="H210" s="82"/>
      <c r="I210" s="62">
        <v>60.6</v>
      </c>
      <c r="J210" s="128"/>
      <c r="K210"/>
    </row>
    <row r="211" spans="1:11" ht="16.5" thickBot="1" x14ac:dyDescent="0.3">
      <c r="A211" s="91" t="s">
        <v>260</v>
      </c>
      <c r="B211" s="131"/>
      <c r="C211" s="92">
        <v>3462048</v>
      </c>
      <c r="D211" s="91" t="s">
        <v>569</v>
      </c>
      <c r="E211" s="82">
        <v>3.3696000000000002</v>
      </c>
      <c r="F211" s="82">
        <v>4.5812999999999997</v>
      </c>
      <c r="G211" s="79">
        <f t="shared" si="3"/>
        <v>1.2116999999999996</v>
      </c>
      <c r="H211" s="82"/>
      <c r="I211" s="62">
        <v>58.5</v>
      </c>
      <c r="J211" s="128"/>
      <c r="K211"/>
    </row>
    <row r="212" spans="1:11" ht="16.5" thickBot="1" x14ac:dyDescent="0.3">
      <c r="A212" s="91" t="s">
        <v>261</v>
      </c>
      <c r="B212" s="131"/>
      <c r="C212" s="92">
        <v>3461819</v>
      </c>
      <c r="D212" s="91" t="s">
        <v>569</v>
      </c>
      <c r="E212" s="82">
        <v>5.6066000000000003</v>
      </c>
      <c r="F212" s="82">
        <v>8.3945000000000007</v>
      </c>
      <c r="G212" s="79">
        <f t="shared" si="3"/>
        <v>2.7879000000000005</v>
      </c>
      <c r="H212" s="82"/>
      <c r="I212" s="62">
        <v>86.7</v>
      </c>
      <c r="J212" s="128"/>
      <c r="K212"/>
    </row>
    <row r="213" spans="1:11" ht="16.5" thickBot="1" x14ac:dyDescent="0.3">
      <c r="A213" s="91" t="s">
        <v>262</v>
      </c>
      <c r="B213" s="131"/>
      <c r="C213" s="92">
        <v>3461593</v>
      </c>
      <c r="D213" s="91" t="s">
        <v>569</v>
      </c>
      <c r="E213" s="82">
        <v>2.1848999999999998</v>
      </c>
      <c r="F213" s="82">
        <v>4.2693000000000003</v>
      </c>
      <c r="G213" s="79">
        <f t="shared" si="3"/>
        <v>2.0844000000000005</v>
      </c>
      <c r="H213" s="82"/>
      <c r="I213" s="62">
        <v>81.3</v>
      </c>
      <c r="J213" s="128"/>
      <c r="K213"/>
    </row>
    <row r="214" spans="1:11" ht="16.5" thickBot="1" x14ac:dyDescent="0.3">
      <c r="A214" s="91" t="s">
        <v>263</v>
      </c>
      <c r="B214" s="131"/>
      <c r="C214" s="92">
        <v>3461676</v>
      </c>
      <c r="D214" s="91" t="s">
        <v>569</v>
      </c>
      <c r="E214" s="82">
        <v>1.3884000000000001</v>
      </c>
      <c r="F214" s="82">
        <v>2.7915000000000001</v>
      </c>
      <c r="G214" s="79">
        <f t="shared" si="3"/>
        <v>1.4031</v>
      </c>
      <c r="H214" s="82"/>
      <c r="I214" s="62">
        <v>60.5</v>
      </c>
      <c r="J214" s="128"/>
      <c r="K214"/>
    </row>
    <row r="215" spans="1:11" ht="16.5" thickBot="1" x14ac:dyDescent="0.3">
      <c r="A215" s="91" t="s">
        <v>264</v>
      </c>
      <c r="B215" s="131"/>
      <c r="C215" s="92">
        <v>3461822</v>
      </c>
      <c r="D215" s="91" t="s">
        <v>569</v>
      </c>
      <c r="E215" s="82">
        <v>3.3395000000000001</v>
      </c>
      <c r="F215" s="82">
        <v>4.8428000000000004</v>
      </c>
      <c r="G215" s="79">
        <f t="shared" si="3"/>
        <v>1.5033000000000003</v>
      </c>
      <c r="H215" s="82"/>
      <c r="I215" s="62">
        <v>58.5</v>
      </c>
      <c r="J215" s="128"/>
      <c r="K215"/>
    </row>
    <row r="216" spans="1:11" ht="16.5" thickBot="1" x14ac:dyDescent="0.3">
      <c r="A216" s="91" t="s">
        <v>265</v>
      </c>
      <c r="B216" s="131"/>
      <c r="C216" s="92">
        <v>3461823</v>
      </c>
      <c r="D216" s="91" t="s">
        <v>569</v>
      </c>
      <c r="E216" s="82">
        <v>4.7103000000000002</v>
      </c>
      <c r="F216" s="82">
        <v>6.7965999999999998</v>
      </c>
      <c r="G216" s="79">
        <f t="shared" si="3"/>
        <v>2.0862999999999996</v>
      </c>
      <c r="H216" s="82"/>
      <c r="I216" s="62">
        <v>86.7</v>
      </c>
      <c r="J216" s="128"/>
      <c r="K216"/>
    </row>
    <row r="217" spans="1:11" ht="16.5" thickBot="1" x14ac:dyDescent="0.3">
      <c r="A217" s="91" t="s">
        <v>266</v>
      </c>
      <c r="B217" s="131"/>
      <c r="C217" s="92">
        <v>3462060</v>
      </c>
      <c r="D217" s="91" t="s">
        <v>569</v>
      </c>
      <c r="E217" s="82">
        <v>4.9345999999999997</v>
      </c>
      <c r="F217" s="82">
        <v>6.1783999999999999</v>
      </c>
      <c r="G217" s="79">
        <f t="shared" si="3"/>
        <v>1.2438000000000002</v>
      </c>
      <c r="H217" s="82"/>
      <c r="I217" s="62">
        <v>81.2</v>
      </c>
      <c r="J217" s="128"/>
      <c r="K217"/>
    </row>
    <row r="218" spans="1:11" ht="16.5" thickBot="1" x14ac:dyDescent="0.3">
      <c r="A218" s="91" t="s">
        <v>267</v>
      </c>
      <c r="B218" s="131"/>
      <c r="C218" s="92">
        <v>3462057</v>
      </c>
      <c r="D218" s="91" t="s">
        <v>569</v>
      </c>
      <c r="E218" s="82">
        <v>2.4599000000000002</v>
      </c>
      <c r="F218" s="82">
        <v>3.7282999999999999</v>
      </c>
      <c r="G218" s="79">
        <f t="shared" si="3"/>
        <v>1.2683999999999997</v>
      </c>
      <c r="H218" s="82"/>
      <c r="I218" s="62">
        <v>60.5</v>
      </c>
      <c r="J218" s="130"/>
      <c r="K218"/>
    </row>
    <row r="219" spans="1:11" ht="16.5" thickBot="1" x14ac:dyDescent="0.3">
      <c r="A219" s="91" t="s">
        <v>268</v>
      </c>
      <c r="B219" s="131"/>
      <c r="C219" s="92">
        <v>3462063</v>
      </c>
      <c r="D219" s="91" t="s">
        <v>569</v>
      </c>
      <c r="E219" s="82">
        <v>2.6143000000000001</v>
      </c>
      <c r="F219" s="82">
        <v>2.8332000000000002</v>
      </c>
      <c r="G219" s="79">
        <f t="shared" si="3"/>
        <v>0.21890000000000009</v>
      </c>
      <c r="H219" s="82"/>
      <c r="I219" s="62">
        <v>58.4</v>
      </c>
      <c r="J219" s="128"/>
      <c r="K219"/>
    </row>
    <row r="220" spans="1:11" ht="16.5" thickBot="1" x14ac:dyDescent="0.3">
      <c r="A220" s="91" t="s">
        <v>269</v>
      </c>
      <c r="B220" s="131"/>
      <c r="C220" s="92">
        <v>3462055</v>
      </c>
      <c r="D220" s="91" t="s">
        <v>569</v>
      </c>
      <c r="E220" s="82">
        <v>5.3414999999999999</v>
      </c>
      <c r="F220" s="82">
        <v>7.6660000000000004</v>
      </c>
      <c r="G220" s="79">
        <f t="shared" si="3"/>
        <v>2.3245000000000005</v>
      </c>
      <c r="H220" s="82"/>
      <c r="I220" s="62">
        <v>86.6</v>
      </c>
      <c r="J220" s="128"/>
      <c r="K220"/>
    </row>
    <row r="221" spans="1:11" ht="16.5" thickBot="1" x14ac:dyDescent="0.3">
      <c r="A221" s="91" t="s">
        <v>270</v>
      </c>
      <c r="B221" s="131"/>
      <c r="C221" s="92">
        <v>3462056</v>
      </c>
      <c r="D221" s="91" t="s">
        <v>569</v>
      </c>
      <c r="E221" s="82">
        <v>4.0968</v>
      </c>
      <c r="F221" s="82">
        <v>6.1715</v>
      </c>
      <c r="G221" s="79">
        <f t="shared" si="3"/>
        <v>2.0747</v>
      </c>
      <c r="H221" s="82"/>
      <c r="I221" s="62">
        <v>81.2</v>
      </c>
      <c r="J221" s="130">
        <v>-0.4471</v>
      </c>
      <c r="K221"/>
    </row>
    <row r="222" spans="1:11" ht="16.5" thickBot="1" x14ac:dyDescent="0.3">
      <c r="A222" s="91" t="s">
        <v>271</v>
      </c>
      <c r="B222" s="131"/>
      <c r="C222" s="92">
        <v>3462062</v>
      </c>
      <c r="D222" s="91" t="s">
        <v>569</v>
      </c>
      <c r="E222" s="82">
        <v>3.7342</v>
      </c>
      <c r="F222" s="82">
        <v>5.4981999999999998</v>
      </c>
      <c r="G222" s="79">
        <f t="shared" si="3"/>
        <v>1.7639999999999998</v>
      </c>
      <c r="H222" s="82"/>
      <c r="I222" s="62">
        <v>60.7</v>
      </c>
      <c r="J222" s="128"/>
      <c r="K222"/>
    </row>
    <row r="223" spans="1:11" ht="16.5" thickBot="1" x14ac:dyDescent="0.3">
      <c r="A223" s="91" t="s">
        <v>272</v>
      </c>
      <c r="B223" s="131"/>
      <c r="C223" s="92">
        <v>3462056</v>
      </c>
      <c r="D223" s="91" t="s">
        <v>569</v>
      </c>
      <c r="E223" s="82">
        <v>3.6682999999999999</v>
      </c>
      <c r="F223" s="82">
        <v>3.9304999999999999</v>
      </c>
      <c r="G223" s="79">
        <f t="shared" si="3"/>
        <v>0.26219999999999999</v>
      </c>
      <c r="H223" s="82"/>
      <c r="I223" s="62">
        <v>58.5</v>
      </c>
      <c r="J223" s="128"/>
      <c r="K223"/>
    </row>
    <row r="224" spans="1:11" ht="16.5" thickBot="1" x14ac:dyDescent="0.3">
      <c r="A224" s="91" t="s">
        <v>273</v>
      </c>
      <c r="B224" s="131"/>
      <c r="C224" s="92">
        <v>3462064</v>
      </c>
      <c r="D224" s="91" t="s">
        <v>569</v>
      </c>
      <c r="E224" s="82">
        <v>5.5</v>
      </c>
      <c r="F224" s="82">
        <v>8.0860000000000003</v>
      </c>
      <c r="G224" s="82">
        <f t="shared" si="3"/>
        <v>2.5860000000000003</v>
      </c>
      <c r="H224" s="82"/>
      <c r="I224" s="62">
        <v>86.7</v>
      </c>
      <c r="J224" s="128"/>
      <c r="K224"/>
    </row>
    <row r="225" spans="1:11" ht="16.5" thickBot="1" x14ac:dyDescent="0.3">
      <c r="A225" s="91" t="s">
        <v>274</v>
      </c>
      <c r="B225" s="131"/>
      <c r="C225" s="92">
        <v>3462058</v>
      </c>
      <c r="D225" s="91" t="s">
        <v>569</v>
      </c>
      <c r="E225" s="82">
        <v>3.3731</v>
      </c>
      <c r="F225" s="82">
        <v>4.4718</v>
      </c>
      <c r="G225" s="79">
        <f t="shared" si="3"/>
        <v>1.0987</v>
      </c>
      <c r="H225" s="82"/>
      <c r="I225" s="62">
        <v>81.3</v>
      </c>
      <c r="J225" s="128"/>
      <c r="K225"/>
    </row>
    <row r="226" spans="1:11" ht="16.5" thickBot="1" x14ac:dyDescent="0.3">
      <c r="A226" s="91" t="s">
        <v>275</v>
      </c>
      <c r="B226" s="131"/>
      <c r="C226" s="92">
        <v>3462065</v>
      </c>
      <c r="D226" s="91" t="s">
        <v>569</v>
      </c>
      <c r="E226" s="82">
        <v>1.8707</v>
      </c>
      <c r="F226" s="82">
        <v>2.8639000000000001</v>
      </c>
      <c r="G226" s="79">
        <f t="shared" si="3"/>
        <v>0.99320000000000008</v>
      </c>
      <c r="H226" s="82"/>
      <c r="I226" s="62">
        <v>60.6</v>
      </c>
      <c r="J226" s="128"/>
      <c r="K226"/>
    </row>
    <row r="227" spans="1:11" ht="16.5" thickBot="1" x14ac:dyDescent="0.3">
      <c r="A227" s="91" t="s">
        <v>276</v>
      </c>
      <c r="B227" s="131"/>
      <c r="C227" s="92">
        <v>3462066</v>
      </c>
      <c r="D227" s="91" t="s">
        <v>569</v>
      </c>
      <c r="E227" s="82">
        <v>2.0411999999999999</v>
      </c>
      <c r="F227" s="82">
        <v>2.91</v>
      </c>
      <c r="G227" s="79">
        <f t="shared" si="3"/>
        <v>0.86880000000000024</v>
      </c>
      <c r="H227" s="82"/>
      <c r="I227" s="62">
        <v>58.4</v>
      </c>
      <c r="J227" s="128"/>
      <c r="K227"/>
    </row>
    <row r="228" spans="1:11" ht="16.5" thickBot="1" x14ac:dyDescent="0.3">
      <c r="A228" s="91" t="s">
        <v>277</v>
      </c>
      <c r="B228" s="131"/>
      <c r="C228" s="92">
        <v>3462059</v>
      </c>
      <c r="D228" s="91" t="s">
        <v>569</v>
      </c>
      <c r="E228" s="82">
        <v>4.5242000000000004</v>
      </c>
      <c r="F228" s="82">
        <v>5.2957999999999998</v>
      </c>
      <c r="G228" s="79">
        <f t="shared" si="3"/>
        <v>0.7715999999999994</v>
      </c>
      <c r="H228" s="82"/>
      <c r="I228" s="62">
        <v>86.6</v>
      </c>
      <c r="J228" s="128"/>
      <c r="K228"/>
    </row>
    <row r="229" spans="1:11" ht="16.5" thickBot="1" x14ac:dyDescent="0.3">
      <c r="A229" s="91" t="s">
        <v>278</v>
      </c>
      <c r="B229" s="131"/>
      <c r="C229" s="92">
        <v>3461641</v>
      </c>
      <c r="D229" s="91" t="s">
        <v>569</v>
      </c>
      <c r="E229" s="82">
        <v>4.2937000000000003</v>
      </c>
      <c r="F229" s="82">
        <v>6.9572000000000003</v>
      </c>
      <c r="G229" s="79">
        <f t="shared" si="3"/>
        <v>2.6635</v>
      </c>
      <c r="H229" s="82"/>
      <c r="I229" s="62">
        <v>81.2</v>
      </c>
      <c r="J229" s="128"/>
      <c r="K229"/>
    </row>
    <row r="230" spans="1:11" ht="16.5" thickBot="1" x14ac:dyDescent="0.3">
      <c r="A230" s="91" t="s">
        <v>279</v>
      </c>
      <c r="B230" s="131"/>
      <c r="C230" s="92">
        <v>3461645</v>
      </c>
      <c r="D230" s="91" t="s">
        <v>569</v>
      </c>
      <c r="E230" s="82">
        <v>4.1185</v>
      </c>
      <c r="F230" s="82">
        <v>4.2565</v>
      </c>
      <c r="G230" s="79">
        <f t="shared" si="3"/>
        <v>0.1379999999999999</v>
      </c>
      <c r="H230" s="82"/>
      <c r="I230" s="62">
        <v>60.8</v>
      </c>
      <c r="J230" s="128"/>
      <c r="K230"/>
    </row>
    <row r="231" spans="1:11" ht="16.5" thickBot="1" x14ac:dyDescent="0.3">
      <c r="A231" s="91" t="s">
        <v>280</v>
      </c>
      <c r="B231" s="131"/>
      <c r="C231" s="92">
        <v>3461939</v>
      </c>
      <c r="D231" s="91" t="s">
        <v>569</v>
      </c>
      <c r="E231" s="82">
        <v>3.3365999999999998</v>
      </c>
      <c r="F231" s="82">
        <v>4.9798999999999998</v>
      </c>
      <c r="G231" s="79">
        <f t="shared" si="3"/>
        <v>1.6433</v>
      </c>
      <c r="H231" s="82"/>
      <c r="I231" s="62">
        <v>58.7</v>
      </c>
      <c r="J231" s="130">
        <v>-1.6935</v>
      </c>
      <c r="K231"/>
    </row>
    <row r="232" spans="1:11" ht="16.5" thickBot="1" x14ac:dyDescent="0.3">
      <c r="A232" s="91" t="s">
        <v>281</v>
      </c>
      <c r="B232" s="131"/>
      <c r="C232" s="98">
        <v>3461846</v>
      </c>
      <c r="D232" s="91" t="s">
        <v>569</v>
      </c>
      <c r="E232" s="82">
        <v>4.0515999999999996</v>
      </c>
      <c r="F232" s="82">
        <v>7.2721999999999998</v>
      </c>
      <c r="G232" s="79">
        <f t="shared" si="3"/>
        <v>3.2206000000000001</v>
      </c>
      <c r="H232" s="82"/>
      <c r="I232" s="62">
        <v>86.5</v>
      </c>
      <c r="J232" s="128"/>
      <c r="K232"/>
    </row>
    <row r="233" spans="1:11" ht="16.5" thickBot="1" x14ac:dyDescent="0.3">
      <c r="A233" s="91" t="s">
        <v>282</v>
      </c>
      <c r="B233" s="131"/>
      <c r="C233" s="99">
        <v>3461949</v>
      </c>
      <c r="D233" s="91" t="s">
        <v>569</v>
      </c>
      <c r="E233" s="82">
        <v>2.0819000000000001</v>
      </c>
      <c r="F233" s="82">
        <v>2.5606</v>
      </c>
      <c r="G233" s="79">
        <f t="shared" si="3"/>
        <v>0.4786999999999999</v>
      </c>
      <c r="H233" s="82"/>
      <c r="I233" s="62">
        <v>61.7</v>
      </c>
      <c r="J233" s="128"/>
      <c r="K233"/>
    </row>
    <row r="234" spans="1:11" ht="16.5" thickBot="1" x14ac:dyDescent="0.3">
      <c r="A234" s="91" t="s">
        <v>283</v>
      </c>
      <c r="B234" s="131"/>
      <c r="C234" s="92">
        <v>3461960</v>
      </c>
      <c r="D234" s="91" t="s">
        <v>569</v>
      </c>
      <c r="E234" s="82">
        <v>2.7081</v>
      </c>
      <c r="F234" s="82">
        <v>3.9411</v>
      </c>
      <c r="G234" s="79">
        <f t="shared" si="3"/>
        <v>1.2330000000000001</v>
      </c>
      <c r="H234" s="82"/>
      <c r="I234" s="62">
        <v>46.7</v>
      </c>
      <c r="J234" s="128"/>
      <c r="K234"/>
    </row>
    <row r="235" spans="1:11" ht="16.5" thickBot="1" x14ac:dyDescent="0.3">
      <c r="A235" s="91" t="s">
        <v>284</v>
      </c>
      <c r="B235" s="131"/>
      <c r="C235" s="92">
        <v>3461958</v>
      </c>
      <c r="D235" s="91" t="s">
        <v>569</v>
      </c>
      <c r="E235" s="82">
        <v>3.2309999999999999</v>
      </c>
      <c r="F235" s="82">
        <v>4.7775999999999996</v>
      </c>
      <c r="G235" s="79">
        <f t="shared" si="3"/>
        <v>1.5465999999999998</v>
      </c>
      <c r="H235" s="82"/>
      <c r="I235" s="62">
        <v>48.4</v>
      </c>
      <c r="J235" s="128"/>
      <c r="K235"/>
    </row>
    <row r="236" spans="1:11" ht="16.5" thickBot="1" x14ac:dyDescent="0.3">
      <c r="A236" s="91" t="s">
        <v>285</v>
      </c>
      <c r="B236" s="131"/>
      <c r="C236" s="92">
        <v>3461952</v>
      </c>
      <c r="D236" s="91" t="s">
        <v>569</v>
      </c>
      <c r="E236" s="82">
        <v>3.7654999999999998</v>
      </c>
      <c r="F236" s="82">
        <v>5.5679999999999996</v>
      </c>
      <c r="G236" s="79">
        <f t="shared" si="3"/>
        <v>1.8024999999999998</v>
      </c>
      <c r="H236" s="82"/>
      <c r="I236" s="62">
        <v>63.2</v>
      </c>
      <c r="J236" s="128"/>
      <c r="K236"/>
    </row>
    <row r="237" spans="1:11" ht="16.5" thickBot="1" x14ac:dyDescent="0.3">
      <c r="A237" s="91" t="s">
        <v>286</v>
      </c>
      <c r="B237" s="131"/>
      <c r="C237" s="92">
        <v>3461957</v>
      </c>
      <c r="D237" s="91" t="s">
        <v>569</v>
      </c>
      <c r="E237" s="82">
        <v>3.1179999999999999</v>
      </c>
      <c r="F237" s="82">
        <v>4.6619999999999999</v>
      </c>
      <c r="G237" s="79">
        <f t="shared" si="3"/>
        <v>1.544</v>
      </c>
      <c r="H237" s="82"/>
      <c r="I237" s="62">
        <v>60.1</v>
      </c>
      <c r="J237" s="128"/>
      <c r="K237"/>
    </row>
    <row r="238" spans="1:11" ht="16.5" thickBot="1" x14ac:dyDescent="0.3">
      <c r="A238" s="91" t="s">
        <v>287</v>
      </c>
      <c r="B238" s="131"/>
      <c r="C238" s="92">
        <v>3461725</v>
      </c>
      <c r="D238" s="91" t="s">
        <v>569</v>
      </c>
      <c r="E238" s="82">
        <v>3.5356999999999998</v>
      </c>
      <c r="F238" s="82">
        <v>5.2240000000000002</v>
      </c>
      <c r="G238" s="79">
        <f t="shared" si="3"/>
        <v>1.6883000000000004</v>
      </c>
      <c r="H238" s="82"/>
      <c r="I238" s="62">
        <v>61.4</v>
      </c>
      <c r="J238" s="128"/>
      <c r="K238"/>
    </row>
    <row r="239" spans="1:11" ht="16.5" thickBot="1" x14ac:dyDescent="0.3">
      <c r="A239" s="91" t="s">
        <v>288</v>
      </c>
      <c r="B239" s="131"/>
      <c r="C239" s="92">
        <v>3461726</v>
      </c>
      <c r="D239" s="91" t="s">
        <v>569</v>
      </c>
      <c r="E239" s="82">
        <v>2.6392000000000002</v>
      </c>
      <c r="F239" s="82">
        <v>3.855</v>
      </c>
      <c r="G239" s="79">
        <f t="shared" si="3"/>
        <v>1.2157999999999998</v>
      </c>
      <c r="H239" s="82"/>
      <c r="I239" s="62">
        <v>46.5</v>
      </c>
      <c r="J239" s="128"/>
      <c r="K239"/>
    </row>
    <row r="240" spans="1:11" ht="16.5" thickBot="1" x14ac:dyDescent="0.3">
      <c r="A240" s="91" t="s">
        <v>289</v>
      </c>
      <c r="B240" s="131"/>
      <c r="C240" s="92">
        <v>3461727</v>
      </c>
      <c r="D240" s="91" t="s">
        <v>569</v>
      </c>
      <c r="E240" s="82">
        <v>2.4895</v>
      </c>
      <c r="F240" s="82">
        <v>3.6461000000000001</v>
      </c>
      <c r="G240" s="79">
        <f t="shared" si="3"/>
        <v>1.1566000000000001</v>
      </c>
      <c r="H240" s="82"/>
      <c r="I240" s="62">
        <v>48.2</v>
      </c>
      <c r="J240" s="128"/>
      <c r="K240"/>
    </row>
    <row r="241" spans="1:11" ht="16.5" thickBot="1" x14ac:dyDescent="0.3">
      <c r="A241" s="91" t="s">
        <v>290</v>
      </c>
      <c r="B241" s="131"/>
      <c r="C241" s="92">
        <v>3461716</v>
      </c>
      <c r="D241" s="91" t="s">
        <v>569</v>
      </c>
      <c r="E241" s="82">
        <v>2.9525000000000001</v>
      </c>
      <c r="F241" s="82">
        <v>4.5557999999999996</v>
      </c>
      <c r="G241" s="79">
        <f t="shared" si="3"/>
        <v>1.6032999999999995</v>
      </c>
      <c r="H241" s="82"/>
      <c r="I241" s="62">
        <v>62.9</v>
      </c>
      <c r="J241" s="128"/>
      <c r="K241"/>
    </row>
    <row r="242" spans="1:11" ht="16.5" thickBot="1" x14ac:dyDescent="0.3">
      <c r="A242" s="91" t="s">
        <v>291</v>
      </c>
      <c r="B242" s="131"/>
      <c r="C242" s="92">
        <v>3461881</v>
      </c>
      <c r="D242" s="91" t="s">
        <v>569</v>
      </c>
      <c r="E242" s="82">
        <v>1.9872000000000001</v>
      </c>
      <c r="F242" s="82">
        <v>3.0301</v>
      </c>
      <c r="G242" s="79">
        <f t="shared" si="3"/>
        <v>1.0428999999999999</v>
      </c>
      <c r="H242" s="82"/>
      <c r="I242" s="62">
        <v>39.200000000000003</v>
      </c>
      <c r="J242" s="128"/>
      <c r="K242"/>
    </row>
    <row r="243" spans="1:11" ht="16.5" thickBot="1" x14ac:dyDescent="0.3">
      <c r="A243" s="91" t="s">
        <v>292</v>
      </c>
      <c r="B243" s="131"/>
      <c r="C243" s="92">
        <v>3461872</v>
      </c>
      <c r="D243" s="91" t="s">
        <v>569</v>
      </c>
      <c r="E243" s="82">
        <v>2.6415000000000002</v>
      </c>
      <c r="F243" s="82">
        <v>4.0979999999999999</v>
      </c>
      <c r="G243" s="79">
        <f t="shared" si="3"/>
        <v>1.4564999999999997</v>
      </c>
      <c r="H243" s="82"/>
      <c r="I243" s="62">
        <v>57.4</v>
      </c>
      <c r="J243" s="128"/>
      <c r="K243"/>
    </row>
    <row r="244" spans="1:11" ht="16.5" thickBot="1" x14ac:dyDescent="0.3">
      <c r="A244" s="91" t="s">
        <v>293</v>
      </c>
      <c r="B244" s="131"/>
      <c r="C244" s="92">
        <v>3461876</v>
      </c>
      <c r="D244" s="91" t="s">
        <v>569</v>
      </c>
      <c r="E244" s="82">
        <v>3.2551999999999999</v>
      </c>
      <c r="F244" s="82">
        <v>4.8089000000000004</v>
      </c>
      <c r="G244" s="79">
        <f t="shared" si="3"/>
        <v>1.5537000000000005</v>
      </c>
      <c r="H244" s="82"/>
      <c r="I244" s="62">
        <v>61.3</v>
      </c>
      <c r="J244" s="128"/>
      <c r="K244"/>
    </row>
    <row r="245" spans="1:11" ht="16.5" thickBot="1" x14ac:dyDescent="0.3">
      <c r="A245" s="91" t="s">
        <v>294</v>
      </c>
      <c r="B245" s="131"/>
      <c r="C245" s="92">
        <v>3461883</v>
      </c>
      <c r="D245" s="91" t="s">
        <v>569</v>
      </c>
      <c r="E245" s="82">
        <v>2.4605999999999999</v>
      </c>
      <c r="F245" s="82">
        <v>3.6402999999999999</v>
      </c>
      <c r="G245" s="79">
        <f t="shared" si="3"/>
        <v>1.1797</v>
      </c>
      <c r="H245" s="82"/>
      <c r="I245" s="62">
        <v>46.6</v>
      </c>
      <c r="J245" s="128"/>
      <c r="K245"/>
    </row>
    <row r="246" spans="1:11" ht="16.5" thickBot="1" x14ac:dyDescent="0.3">
      <c r="A246" s="91" t="s">
        <v>295</v>
      </c>
      <c r="B246" s="131"/>
      <c r="C246" s="92">
        <v>3461885</v>
      </c>
      <c r="D246" s="91" t="s">
        <v>569</v>
      </c>
      <c r="E246" s="82">
        <v>1.7219</v>
      </c>
      <c r="F246" s="82">
        <v>2.7679</v>
      </c>
      <c r="G246" s="79">
        <f t="shared" si="3"/>
        <v>1.046</v>
      </c>
      <c r="H246" s="82"/>
      <c r="I246" s="62">
        <v>48.3</v>
      </c>
      <c r="J246" s="128"/>
      <c r="K246"/>
    </row>
    <row r="247" spans="1:11" ht="16.5" thickBot="1" x14ac:dyDescent="0.3">
      <c r="A247" s="91" t="s">
        <v>296</v>
      </c>
      <c r="B247" s="131"/>
      <c r="C247" s="92">
        <v>3461886</v>
      </c>
      <c r="D247" s="91" t="s">
        <v>569</v>
      </c>
      <c r="E247" s="82">
        <v>3.8422999999999998</v>
      </c>
      <c r="F247" s="82">
        <v>5.6319999999999997</v>
      </c>
      <c r="G247" s="79">
        <f t="shared" si="3"/>
        <v>1.7896999999999998</v>
      </c>
      <c r="H247" s="82"/>
      <c r="I247" s="62">
        <v>62.9</v>
      </c>
      <c r="J247" s="128"/>
      <c r="K247"/>
    </row>
    <row r="248" spans="1:11" ht="16.5" thickBot="1" x14ac:dyDescent="0.3">
      <c r="A248" s="91" t="s">
        <v>297</v>
      </c>
      <c r="B248" s="131"/>
      <c r="C248" s="92">
        <v>3461873</v>
      </c>
      <c r="D248" s="91" t="s">
        <v>569</v>
      </c>
      <c r="E248" s="82">
        <v>1.7318</v>
      </c>
      <c r="F248" s="82">
        <v>2.7776999999999998</v>
      </c>
      <c r="G248" s="79">
        <f t="shared" si="3"/>
        <v>1.0458999999999998</v>
      </c>
      <c r="H248" s="82"/>
      <c r="I248" s="62">
        <v>39.299999999999997</v>
      </c>
      <c r="J248" s="128"/>
      <c r="K248"/>
    </row>
    <row r="249" spans="1:11" ht="16.5" thickBot="1" x14ac:dyDescent="0.3">
      <c r="A249" s="91" t="s">
        <v>298</v>
      </c>
      <c r="B249" s="131"/>
      <c r="C249" s="92">
        <v>3461884</v>
      </c>
      <c r="D249" s="91" t="s">
        <v>569</v>
      </c>
      <c r="E249" s="82">
        <v>3.3363</v>
      </c>
      <c r="F249" s="82">
        <v>4.8875999999999999</v>
      </c>
      <c r="G249" s="79">
        <f t="shared" si="3"/>
        <v>1.5512999999999999</v>
      </c>
      <c r="H249" s="82"/>
      <c r="I249" s="62">
        <v>57.2</v>
      </c>
      <c r="J249" s="128"/>
      <c r="K249"/>
    </row>
    <row r="250" spans="1:11" ht="16.5" thickBot="1" x14ac:dyDescent="0.3">
      <c r="A250" s="91" t="s">
        <v>299</v>
      </c>
      <c r="B250" s="131"/>
      <c r="C250" s="92">
        <v>3461878</v>
      </c>
      <c r="D250" s="91" t="s">
        <v>569</v>
      </c>
      <c r="E250" s="82">
        <v>3.2551000000000001</v>
      </c>
      <c r="F250" s="82">
        <v>4.8742000000000001</v>
      </c>
      <c r="G250" s="79">
        <f t="shared" si="3"/>
        <v>1.6191</v>
      </c>
      <c r="H250" s="82"/>
      <c r="I250" s="62">
        <v>61.4</v>
      </c>
      <c r="J250" s="128"/>
      <c r="K250"/>
    </row>
    <row r="251" spans="1:11" ht="16.5" thickBot="1" x14ac:dyDescent="0.3">
      <c r="A251" s="91" t="s">
        <v>300</v>
      </c>
      <c r="B251" s="131"/>
      <c r="C251" s="92">
        <v>3461877</v>
      </c>
      <c r="D251" s="91" t="s">
        <v>569</v>
      </c>
      <c r="E251" s="82">
        <v>1.0127999999999999</v>
      </c>
      <c r="F251" s="82">
        <v>1.0127999999999999</v>
      </c>
      <c r="G251" s="110">
        <f t="shared" si="3"/>
        <v>0</v>
      </c>
      <c r="H251" s="82">
        <f>I251*0.0261</f>
        <v>1.2136500000000001</v>
      </c>
      <c r="I251" s="62">
        <v>46.5</v>
      </c>
      <c r="J251" s="128"/>
      <c r="K251"/>
    </row>
    <row r="252" spans="1:11" ht="16.5" thickBot="1" x14ac:dyDescent="0.3">
      <c r="A252" s="91" t="s">
        <v>301</v>
      </c>
      <c r="B252" s="131"/>
      <c r="C252" s="92">
        <v>3461707</v>
      </c>
      <c r="D252" s="91" t="s">
        <v>569</v>
      </c>
      <c r="E252" s="82">
        <v>2.5695000000000001</v>
      </c>
      <c r="F252" s="82">
        <v>3.8411</v>
      </c>
      <c r="G252" s="79">
        <f t="shared" si="3"/>
        <v>1.2715999999999998</v>
      </c>
      <c r="H252" s="82"/>
      <c r="I252" s="62">
        <v>48.3</v>
      </c>
      <c r="J252" s="128"/>
      <c r="K252"/>
    </row>
    <row r="253" spans="1:11" ht="16.5" thickBot="1" x14ac:dyDescent="0.3">
      <c r="A253" s="91" t="s">
        <v>302</v>
      </c>
      <c r="B253" s="131"/>
      <c r="C253" s="92">
        <v>3462068</v>
      </c>
      <c r="D253" s="91" t="s">
        <v>569</v>
      </c>
      <c r="E253" s="82">
        <v>3.8458000000000001</v>
      </c>
      <c r="F253" s="82">
        <v>5.6605999999999996</v>
      </c>
      <c r="G253" s="79">
        <f t="shared" si="3"/>
        <v>1.8147999999999995</v>
      </c>
      <c r="H253" s="82"/>
      <c r="I253" s="62">
        <v>62.8</v>
      </c>
      <c r="J253" s="128"/>
      <c r="K253"/>
    </row>
    <row r="254" spans="1:11" ht="16.5" thickBot="1" x14ac:dyDescent="0.3">
      <c r="A254" s="91" t="s">
        <v>303</v>
      </c>
      <c r="B254" s="131"/>
      <c r="C254" s="92">
        <v>3462075</v>
      </c>
      <c r="D254" s="91" t="s">
        <v>569</v>
      </c>
      <c r="E254" s="82">
        <v>1.706</v>
      </c>
      <c r="F254" s="82">
        <v>2.6204999999999998</v>
      </c>
      <c r="G254" s="79">
        <f t="shared" si="3"/>
        <v>0.91449999999999987</v>
      </c>
      <c r="H254" s="82"/>
      <c r="I254" s="62">
        <v>39.200000000000003</v>
      </c>
      <c r="J254" s="128"/>
      <c r="K254"/>
    </row>
    <row r="255" spans="1:11" ht="16.5" thickBot="1" x14ac:dyDescent="0.3">
      <c r="A255" s="91" t="s">
        <v>304</v>
      </c>
      <c r="B255" s="131"/>
      <c r="C255" s="92">
        <v>3461759</v>
      </c>
      <c r="D255" s="91" t="s">
        <v>569</v>
      </c>
      <c r="E255" s="82">
        <v>3.4018999999999999</v>
      </c>
      <c r="F255" s="82">
        <v>4.9874999999999998</v>
      </c>
      <c r="G255" s="79">
        <f t="shared" si="3"/>
        <v>1.5855999999999999</v>
      </c>
      <c r="H255" s="82"/>
      <c r="I255" s="62">
        <v>57.3</v>
      </c>
      <c r="J255" s="128"/>
      <c r="K255"/>
    </row>
    <row r="256" spans="1:11" ht="16.5" thickBot="1" x14ac:dyDescent="0.3">
      <c r="A256" s="91" t="s">
        <v>305</v>
      </c>
      <c r="B256" s="131"/>
      <c r="C256" s="92">
        <v>3462067</v>
      </c>
      <c r="D256" s="91" t="s">
        <v>569</v>
      </c>
      <c r="E256" s="82">
        <v>3.1482999999999999</v>
      </c>
      <c r="F256" s="82">
        <v>4.6825000000000001</v>
      </c>
      <c r="G256" s="79">
        <f t="shared" si="3"/>
        <v>1.5342000000000002</v>
      </c>
      <c r="H256" s="82"/>
      <c r="I256" s="62">
        <v>61.6</v>
      </c>
      <c r="J256" s="128"/>
      <c r="K256"/>
    </row>
    <row r="257" spans="1:11" ht="16.5" thickBot="1" x14ac:dyDescent="0.3">
      <c r="A257" s="91" t="s">
        <v>306</v>
      </c>
      <c r="B257" s="131"/>
      <c r="C257" s="92">
        <v>3462079</v>
      </c>
      <c r="D257" s="91" t="s">
        <v>569</v>
      </c>
      <c r="E257" s="82">
        <v>2.3536999999999999</v>
      </c>
      <c r="F257" s="82">
        <v>3.5024000000000002</v>
      </c>
      <c r="G257" s="79">
        <f t="shared" si="3"/>
        <v>1.1487000000000003</v>
      </c>
      <c r="H257" s="82"/>
      <c r="I257" s="62">
        <v>46.5</v>
      </c>
      <c r="J257" s="128"/>
      <c r="K257"/>
    </row>
    <row r="258" spans="1:11" ht="16.5" thickBot="1" x14ac:dyDescent="0.3">
      <c r="A258" s="91" t="s">
        <v>307</v>
      </c>
      <c r="B258" s="131"/>
      <c r="C258" s="92">
        <v>3462070</v>
      </c>
      <c r="D258" s="91" t="s">
        <v>569</v>
      </c>
      <c r="E258" s="82">
        <v>2.4318</v>
      </c>
      <c r="F258" s="82">
        <v>3.5121000000000002</v>
      </c>
      <c r="G258" s="79">
        <f t="shared" si="3"/>
        <v>1.0803000000000003</v>
      </c>
      <c r="H258" s="82"/>
      <c r="I258" s="62">
        <v>48.5</v>
      </c>
      <c r="J258" s="128"/>
      <c r="K258"/>
    </row>
    <row r="259" spans="1:11" ht="16.5" thickBot="1" x14ac:dyDescent="0.3">
      <c r="A259" s="91" t="s">
        <v>308</v>
      </c>
      <c r="B259" s="131"/>
      <c r="C259" s="92">
        <v>3462078</v>
      </c>
      <c r="D259" s="91" t="s">
        <v>569</v>
      </c>
      <c r="E259" s="82">
        <v>3.9681000000000002</v>
      </c>
      <c r="F259" s="82">
        <v>5.9139999999999997</v>
      </c>
      <c r="G259" s="79">
        <f t="shared" si="3"/>
        <v>1.9458999999999995</v>
      </c>
      <c r="H259" s="82"/>
      <c r="I259" s="63">
        <v>63</v>
      </c>
      <c r="J259" s="128"/>
      <c r="K259"/>
    </row>
    <row r="260" spans="1:11" ht="16.5" thickBot="1" x14ac:dyDescent="0.3">
      <c r="A260" s="91" t="s">
        <v>309</v>
      </c>
      <c r="B260" s="131"/>
      <c r="C260" s="92">
        <v>3462069</v>
      </c>
      <c r="D260" s="91" t="s">
        <v>569</v>
      </c>
      <c r="E260" s="82">
        <v>1.8439000000000001</v>
      </c>
      <c r="F260" s="82">
        <v>2.8254999999999999</v>
      </c>
      <c r="G260" s="79">
        <f t="shared" si="3"/>
        <v>0.98159999999999981</v>
      </c>
      <c r="H260" s="82"/>
      <c r="I260" s="62">
        <v>39.299999999999997</v>
      </c>
      <c r="J260" s="128"/>
      <c r="K260"/>
    </row>
    <row r="261" spans="1:11" ht="16.5" thickBot="1" x14ac:dyDescent="0.3">
      <c r="A261" s="91" t="s">
        <v>310</v>
      </c>
      <c r="B261" s="131"/>
      <c r="C261" s="92">
        <v>3462073</v>
      </c>
      <c r="D261" s="91" t="s">
        <v>569</v>
      </c>
      <c r="E261" s="82">
        <v>2.7155</v>
      </c>
      <c r="F261" s="82">
        <v>3.4634</v>
      </c>
      <c r="G261" s="79">
        <f t="shared" si="3"/>
        <v>0.74790000000000001</v>
      </c>
      <c r="H261" s="82"/>
      <c r="I261" s="62">
        <v>57.4</v>
      </c>
      <c r="J261" s="128"/>
      <c r="K261"/>
    </row>
    <row r="262" spans="1:11" ht="16.5" thickBot="1" x14ac:dyDescent="0.3">
      <c r="A262" s="91" t="s">
        <v>311</v>
      </c>
      <c r="B262" s="131"/>
      <c r="C262" s="92">
        <v>3462072</v>
      </c>
      <c r="D262" s="91" t="s">
        <v>569</v>
      </c>
      <c r="E262" s="82">
        <v>3.1991999999999998</v>
      </c>
      <c r="F262" s="82">
        <v>4.7354000000000003</v>
      </c>
      <c r="G262" s="79">
        <f t="shared" si="3"/>
        <v>1.5362000000000005</v>
      </c>
      <c r="H262" s="82"/>
      <c r="I262" s="62">
        <v>61.6</v>
      </c>
      <c r="J262" s="128"/>
      <c r="K262"/>
    </row>
    <row r="263" spans="1:11" ht="16.5" thickBot="1" x14ac:dyDescent="0.3">
      <c r="A263" s="91" t="s">
        <v>312</v>
      </c>
      <c r="B263" s="131"/>
      <c r="C263" s="92">
        <v>3461757</v>
      </c>
      <c r="D263" s="91" t="s">
        <v>569</v>
      </c>
      <c r="E263" s="82">
        <v>2.0981000000000001</v>
      </c>
      <c r="F263" s="82">
        <v>3.1019999999999999</v>
      </c>
      <c r="G263" s="79">
        <f t="shared" si="3"/>
        <v>1.0038999999999998</v>
      </c>
      <c r="H263" s="82"/>
      <c r="I263" s="62">
        <v>46.7</v>
      </c>
      <c r="J263" s="128"/>
      <c r="K263"/>
    </row>
    <row r="264" spans="1:11" ht="16.5" thickBot="1" x14ac:dyDescent="0.3">
      <c r="A264" s="91" t="s">
        <v>313</v>
      </c>
      <c r="B264" s="131"/>
      <c r="C264" s="92">
        <v>3461764</v>
      </c>
      <c r="D264" s="91" t="s">
        <v>569</v>
      </c>
      <c r="E264" s="82">
        <v>1.6252</v>
      </c>
      <c r="F264" s="82">
        <v>2.4371</v>
      </c>
      <c r="G264" s="79">
        <f t="shared" ref="G264:G327" si="4">F264-E264</f>
        <v>0.81190000000000007</v>
      </c>
      <c r="H264" s="82"/>
      <c r="I264" s="62">
        <v>48.4</v>
      </c>
      <c r="J264" s="128"/>
      <c r="K264"/>
    </row>
    <row r="265" spans="1:11" ht="16.5" thickBot="1" x14ac:dyDescent="0.3">
      <c r="A265" s="91" t="s">
        <v>314</v>
      </c>
      <c r="B265" s="131"/>
      <c r="C265" s="92">
        <v>3461732</v>
      </c>
      <c r="D265" s="91" t="s">
        <v>569</v>
      </c>
      <c r="E265" s="82">
        <v>2.0274999999999999</v>
      </c>
      <c r="F265" s="82">
        <v>2.5876999999999999</v>
      </c>
      <c r="G265" s="79">
        <f t="shared" si="4"/>
        <v>0.56020000000000003</v>
      </c>
      <c r="H265" s="82"/>
      <c r="I265" s="62">
        <v>62.8</v>
      </c>
      <c r="J265" s="128"/>
      <c r="K265"/>
    </row>
    <row r="266" spans="1:11" ht="16.5" thickBot="1" x14ac:dyDescent="0.3">
      <c r="A266" s="91" t="s">
        <v>315</v>
      </c>
      <c r="B266" s="131"/>
      <c r="C266" s="92">
        <v>346980</v>
      </c>
      <c r="D266" s="91" t="s">
        <v>569</v>
      </c>
      <c r="E266" s="82">
        <v>1.7101999999999999</v>
      </c>
      <c r="F266" s="82">
        <v>2.3363</v>
      </c>
      <c r="G266" s="79">
        <f t="shared" si="4"/>
        <v>0.6261000000000001</v>
      </c>
      <c r="H266" s="82"/>
      <c r="I266" s="62">
        <v>39.200000000000003</v>
      </c>
      <c r="J266" s="128"/>
      <c r="K266"/>
    </row>
    <row r="267" spans="1:11" ht="16.5" thickBot="1" x14ac:dyDescent="0.3">
      <c r="A267" s="91" t="s">
        <v>316</v>
      </c>
      <c r="B267" s="131"/>
      <c r="C267" s="92">
        <v>3461987</v>
      </c>
      <c r="D267" s="91" t="s">
        <v>569</v>
      </c>
      <c r="E267" s="82">
        <v>3.3944999999999999</v>
      </c>
      <c r="F267" s="82">
        <v>5.2244999999999999</v>
      </c>
      <c r="G267" s="79">
        <f t="shared" si="4"/>
        <v>1.83</v>
      </c>
      <c r="H267" s="82"/>
      <c r="I267" s="62">
        <v>57.4</v>
      </c>
      <c r="J267" s="128"/>
      <c r="K267"/>
    </row>
    <row r="268" spans="1:11" ht="16.5" thickBot="1" x14ac:dyDescent="0.3">
      <c r="A268" s="91" t="s">
        <v>317</v>
      </c>
      <c r="B268" s="131"/>
      <c r="C268" s="92">
        <v>3462002</v>
      </c>
      <c r="D268" s="91" t="s">
        <v>569</v>
      </c>
      <c r="E268" s="82">
        <v>2.2765</v>
      </c>
      <c r="F268" s="82">
        <v>3.7292000000000001</v>
      </c>
      <c r="G268" s="79">
        <f t="shared" si="4"/>
        <v>1.4527000000000001</v>
      </c>
      <c r="H268" s="82"/>
      <c r="I268" s="62">
        <v>61.3</v>
      </c>
      <c r="J268" s="128"/>
      <c r="K268"/>
    </row>
    <row r="269" spans="1:11" ht="16.5" thickBot="1" x14ac:dyDescent="0.3">
      <c r="A269" s="91" t="s">
        <v>318</v>
      </c>
      <c r="B269" s="131"/>
      <c r="C269" s="92">
        <v>3462024</v>
      </c>
      <c r="D269" s="91" t="s">
        <v>569</v>
      </c>
      <c r="E269" s="82">
        <v>1.9609000000000001</v>
      </c>
      <c r="F269" s="82">
        <v>3.0592000000000001</v>
      </c>
      <c r="G269" s="79">
        <f t="shared" si="4"/>
        <v>1.0983000000000001</v>
      </c>
      <c r="H269" s="82"/>
      <c r="I269" s="62">
        <v>46.5</v>
      </c>
      <c r="J269" s="128"/>
      <c r="K269"/>
    </row>
    <row r="270" spans="1:11" ht="16.5" thickBot="1" x14ac:dyDescent="0.3">
      <c r="A270" s="91" t="s">
        <v>319</v>
      </c>
      <c r="B270" s="131"/>
      <c r="C270" s="92">
        <v>3462028</v>
      </c>
      <c r="D270" s="91" t="s">
        <v>569</v>
      </c>
      <c r="E270" s="82">
        <v>2.4217</v>
      </c>
      <c r="F270" s="82">
        <v>3.5973000000000002</v>
      </c>
      <c r="G270" s="79">
        <f t="shared" si="4"/>
        <v>1.1756000000000002</v>
      </c>
      <c r="H270" s="82"/>
      <c r="I270" s="62">
        <v>48.2</v>
      </c>
      <c r="J270" s="128"/>
      <c r="K270"/>
    </row>
    <row r="271" spans="1:11" ht="16.5" thickBot="1" x14ac:dyDescent="0.3">
      <c r="A271" s="91" t="s">
        <v>320</v>
      </c>
      <c r="B271" s="131"/>
      <c r="C271" s="92">
        <v>3461982</v>
      </c>
      <c r="D271" s="91" t="s">
        <v>569</v>
      </c>
      <c r="E271" s="82">
        <v>3.4205000000000001</v>
      </c>
      <c r="F271" s="82">
        <v>4.4819000000000004</v>
      </c>
      <c r="G271" s="79">
        <f t="shared" si="4"/>
        <v>1.0614000000000003</v>
      </c>
      <c r="H271" s="82"/>
      <c r="I271" s="62">
        <v>62.6</v>
      </c>
      <c r="J271" s="130">
        <v>-1.6262000000000001</v>
      </c>
      <c r="K271"/>
    </row>
    <row r="272" spans="1:11" ht="16.5" thickBot="1" x14ac:dyDescent="0.3">
      <c r="A272" s="91" t="s">
        <v>321</v>
      </c>
      <c r="B272" s="131"/>
      <c r="C272" s="92">
        <v>3461983</v>
      </c>
      <c r="D272" s="91" t="s">
        <v>569</v>
      </c>
      <c r="E272" s="82">
        <v>2.3153000000000001</v>
      </c>
      <c r="F272" s="82">
        <v>3.3527</v>
      </c>
      <c r="G272" s="79">
        <f t="shared" si="4"/>
        <v>1.0373999999999999</v>
      </c>
      <c r="H272" s="82"/>
      <c r="I272" s="62">
        <v>39.299999999999997</v>
      </c>
      <c r="J272" s="128"/>
      <c r="K272"/>
    </row>
    <row r="273" spans="1:11" ht="16.5" thickBot="1" x14ac:dyDescent="0.3">
      <c r="A273" s="91" t="s">
        <v>322</v>
      </c>
      <c r="B273" s="131"/>
      <c r="C273" s="92">
        <v>3461735</v>
      </c>
      <c r="D273" s="91" t="s">
        <v>569</v>
      </c>
      <c r="E273" s="82">
        <v>3.2486999999999999</v>
      </c>
      <c r="F273" s="82">
        <v>4.9173</v>
      </c>
      <c r="G273" s="79">
        <f t="shared" si="4"/>
        <v>1.6686000000000001</v>
      </c>
      <c r="H273" s="82"/>
      <c r="I273" s="62">
        <v>57.2</v>
      </c>
      <c r="J273" s="128"/>
      <c r="K273"/>
    </row>
    <row r="274" spans="1:11" ht="16.5" thickBot="1" x14ac:dyDescent="0.3">
      <c r="A274" s="91" t="s">
        <v>323</v>
      </c>
      <c r="B274" s="131"/>
      <c r="C274" s="92">
        <v>3461723</v>
      </c>
      <c r="D274" s="91" t="s">
        <v>569</v>
      </c>
      <c r="E274" s="82">
        <v>2.8307000000000002</v>
      </c>
      <c r="F274" s="82">
        <v>4.2241</v>
      </c>
      <c r="G274" s="79">
        <f t="shared" si="4"/>
        <v>1.3933999999999997</v>
      </c>
      <c r="H274" s="82"/>
      <c r="I274" s="62">
        <v>61.1</v>
      </c>
      <c r="J274" s="128"/>
      <c r="K274"/>
    </row>
    <row r="275" spans="1:11" ht="16.5" thickBot="1" x14ac:dyDescent="0.3">
      <c r="A275" s="91" t="s">
        <v>324</v>
      </c>
      <c r="B275" s="131"/>
      <c r="C275" s="92">
        <v>3461986</v>
      </c>
      <c r="D275" s="91" t="s">
        <v>569</v>
      </c>
      <c r="E275" s="82">
        <v>1.9419999999999999</v>
      </c>
      <c r="F275" s="82">
        <v>3.0236999999999998</v>
      </c>
      <c r="G275" s="79">
        <f t="shared" si="4"/>
        <v>1.0816999999999999</v>
      </c>
      <c r="H275" s="82"/>
      <c r="I275" s="62">
        <v>46.4</v>
      </c>
      <c r="J275" s="128"/>
      <c r="K275"/>
    </row>
    <row r="276" spans="1:11" ht="16.5" thickBot="1" x14ac:dyDescent="0.3">
      <c r="A276" s="91" t="s">
        <v>325</v>
      </c>
      <c r="B276" s="131"/>
      <c r="C276" s="92">
        <v>3461991</v>
      </c>
      <c r="D276" s="91" t="s">
        <v>569</v>
      </c>
      <c r="E276" s="82">
        <v>1.7504</v>
      </c>
      <c r="F276" s="82">
        <v>2.6231</v>
      </c>
      <c r="G276" s="79">
        <f t="shared" si="4"/>
        <v>0.87270000000000003</v>
      </c>
      <c r="H276" s="82"/>
      <c r="I276" s="62">
        <v>48.3</v>
      </c>
      <c r="J276" s="128"/>
      <c r="K276"/>
    </row>
    <row r="277" spans="1:11" ht="16.5" thickBot="1" x14ac:dyDescent="0.3">
      <c r="A277" s="91" t="s">
        <v>326</v>
      </c>
      <c r="B277" s="131"/>
      <c r="C277" s="92">
        <v>3461704</v>
      </c>
      <c r="D277" s="91" t="s">
        <v>569</v>
      </c>
      <c r="E277" s="82">
        <v>2.5068999999999999</v>
      </c>
      <c r="F277" s="82">
        <v>3.7082000000000002</v>
      </c>
      <c r="G277" s="79">
        <f t="shared" si="4"/>
        <v>1.2013000000000003</v>
      </c>
      <c r="H277" s="82"/>
      <c r="I277" s="62">
        <v>62.6</v>
      </c>
      <c r="J277" s="128"/>
      <c r="K277"/>
    </row>
    <row r="278" spans="1:11" ht="16.5" thickBot="1" x14ac:dyDescent="0.3">
      <c r="A278" s="91" t="s">
        <v>327</v>
      </c>
      <c r="B278" s="131"/>
      <c r="C278" s="92">
        <v>3461965</v>
      </c>
      <c r="D278" s="91" t="s">
        <v>569</v>
      </c>
      <c r="E278" s="82">
        <v>1.5122</v>
      </c>
      <c r="F278" s="82">
        <v>2.0710999999999999</v>
      </c>
      <c r="G278" s="79">
        <f t="shared" si="4"/>
        <v>0.55889999999999995</v>
      </c>
      <c r="H278" s="82"/>
      <c r="I278" s="62">
        <v>39.299999999999997</v>
      </c>
      <c r="J278" s="128"/>
      <c r="K278"/>
    </row>
    <row r="279" spans="1:11" ht="16.5" thickBot="1" x14ac:dyDescent="0.3">
      <c r="A279" s="91" t="s">
        <v>328</v>
      </c>
      <c r="B279" s="131"/>
      <c r="C279" s="92">
        <v>3461695</v>
      </c>
      <c r="D279" s="91" t="s">
        <v>569</v>
      </c>
      <c r="E279" s="82">
        <v>1.8574999999999999</v>
      </c>
      <c r="F279" s="82">
        <v>2.84</v>
      </c>
      <c r="G279" s="79">
        <f t="shared" si="4"/>
        <v>0.98249999999999993</v>
      </c>
      <c r="H279" s="82"/>
      <c r="I279" s="62">
        <v>57.2</v>
      </c>
      <c r="J279" s="128"/>
      <c r="K279"/>
    </row>
    <row r="280" spans="1:11" ht="16.5" thickBot="1" x14ac:dyDescent="0.3">
      <c r="A280" s="91" t="s">
        <v>329</v>
      </c>
      <c r="B280" s="131"/>
      <c r="C280" s="92">
        <v>3461698</v>
      </c>
      <c r="D280" s="91" t="s">
        <v>569</v>
      </c>
      <c r="E280" s="82">
        <v>3.4386999999999999</v>
      </c>
      <c r="F280" s="82">
        <v>4.9852999999999996</v>
      </c>
      <c r="G280" s="79">
        <f t="shared" si="4"/>
        <v>1.5465999999999998</v>
      </c>
      <c r="H280" s="82"/>
      <c r="I280" s="62">
        <v>61.4</v>
      </c>
      <c r="J280" s="128"/>
      <c r="K280"/>
    </row>
    <row r="281" spans="1:11" ht="16.5" thickBot="1" x14ac:dyDescent="0.3">
      <c r="A281" s="91" t="s">
        <v>330</v>
      </c>
      <c r="B281" s="131"/>
      <c r="C281" s="92">
        <v>3461705</v>
      </c>
      <c r="D281" s="91" t="s">
        <v>569</v>
      </c>
      <c r="E281" s="82">
        <v>2.4855</v>
      </c>
      <c r="F281" s="82">
        <v>3.7494999999999998</v>
      </c>
      <c r="G281" s="79">
        <f t="shared" si="4"/>
        <v>1.2639999999999998</v>
      </c>
      <c r="H281" s="82"/>
      <c r="I281" s="62">
        <v>46.4</v>
      </c>
      <c r="J281" s="128"/>
      <c r="K281"/>
    </row>
    <row r="282" spans="1:11" ht="16.5" thickBot="1" x14ac:dyDescent="0.3">
      <c r="A282" s="91" t="s">
        <v>331</v>
      </c>
      <c r="B282" s="131"/>
      <c r="C282" s="92">
        <v>3461650</v>
      </c>
      <c r="D282" s="91" t="s">
        <v>569</v>
      </c>
      <c r="E282" s="82">
        <v>2.5204</v>
      </c>
      <c r="F282" s="82">
        <v>2.5204</v>
      </c>
      <c r="G282" s="115">
        <f t="shared" si="4"/>
        <v>0</v>
      </c>
      <c r="H282" s="82">
        <f>I282*0.0261</f>
        <v>1.2580200000000001</v>
      </c>
      <c r="I282" s="62">
        <v>48.2</v>
      </c>
      <c r="J282" s="128"/>
      <c r="K282"/>
    </row>
    <row r="283" spans="1:11" ht="16.5" thickBot="1" x14ac:dyDescent="0.3">
      <c r="A283" s="91" t="s">
        <v>332</v>
      </c>
      <c r="B283" s="131"/>
      <c r="C283" s="92">
        <v>3461970</v>
      </c>
      <c r="D283" s="91" t="s">
        <v>569</v>
      </c>
      <c r="E283" s="82">
        <v>3.6678999999999999</v>
      </c>
      <c r="F283" s="82">
        <v>5.4447999999999999</v>
      </c>
      <c r="G283" s="79">
        <f t="shared" si="4"/>
        <v>1.7768999999999999</v>
      </c>
      <c r="H283" s="82"/>
      <c r="I283" s="62">
        <v>62.7</v>
      </c>
      <c r="J283" s="128"/>
      <c r="K283"/>
    </row>
    <row r="284" spans="1:11" ht="16.5" thickBot="1" x14ac:dyDescent="0.3">
      <c r="A284" s="91" t="s">
        <v>333</v>
      </c>
      <c r="B284" s="131"/>
      <c r="C284" s="92">
        <v>3461974</v>
      </c>
      <c r="D284" s="91" t="s">
        <v>569</v>
      </c>
      <c r="E284" s="82">
        <v>2.0093000000000001</v>
      </c>
      <c r="F284" s="82">
        <v>3.1175999999999999</v>
      </c>
      <c r="G284" s="79">
        <f t="shared" si="4"/>
        <v>1.1082999999999998</v>
      </c>
      <c r="H284" s="82"/>
      <c r="I284" s="62">
        <v>39.1</v>
      </c>
      <c r="J284" s="128"/>
      <c r="K284"/>
    </row>
    <row r="285" spans="1:11" ht="16.5" thickBot="1" x14ac:dyDescent="0.3">
      <c r="A285" s="91" t="s">
        <v>334</v>
      </c>
      <c r="B285" s="131"/>
      <c r="C285" s="92">
        <v>3461703</v>
      </c>
      <c r="D285" s="91" t="s">
        <v>569</v>
      </c>
      <c r="E285" s="82">
        <v>3.2425000000000002</v>
      </c>
      <c r="F285" s="82">
        <v>4.7337999999999996</v>
      </c>
      <c r="G285" s="79">
        <f t="shared" si="4"/>
        <v>1.4912999999999994</v>
      </c>
      <c r="H285" s="82"/>
      <c r="I285" s="62">
        <v>57.3</v>
      </c>
      <c r="J285" s="130">
        <v>-1.583</v>
      </c>
      <c r="K285"/>
    </row>
    <row r="286" spans="1:11" ht="16.5" thickBot="1" x14ac:dyDescent="0.3">
      <c r="A286" s="91" t="s">
        <v>335</v>
      </c>
      <c r="B286" s="131"/>
      <c r="C286" s="92">
        <v>3462004</v>
      </c>
      <c r="D286" s="91" t="s">
        <v>569</v>
      </c>
      <c r="E286" s="82">
        <v>2.1652999999999998</v>
      </c>
      <c r="F286" s="82">
        <v>3.1031</v>
      </c>
      <c r="G286" s="79">
        <f t="shared" si="4"/>
        <v>0.93780000000000019</v>
      </c>
      <c r="H286" s="82"/>
      <c r="I286" s="62">
        <v>61.5</v>
      </c>
      <c r="J286" s="128" t="s">
        <v>623</v>
      </c>
      <c r="K286"/>
    </row>
    <row r="287" spans="1:11" ht="16.5" thickBot="1" x14ac:dyDescent="0.3">
      <c r="A287" s="91" t="s">
        <v>336</v>
      </c>
      <c r="B287" s="131"/>
      <c r="C287" s="92">
        <v>3462027</v>
      </c>
      <c r="D287" s="91" t="s">
        <v>569</v>
      </c>
      <c r="E287" s="82">
        <v>1.3858999999999999</v>
      </c>
      <c r="F287" s="82">
        <v>2.3096999999999999</v>
      </c>
      <c r="G287" s="79">
        <f t="shared" si="4"/>
        <v>0.92379999999999995</v>
      </c>
      <c r="H287" s="82"/>
      <c r="I287" s="62">
        <v>46.5</v>
      </c>
      <c r="J287" s="128"/>
      <c r="K287"/>
    </row>
    <row r="288" spans="1:11" ht="16.5" thickBot="1" x14ac:dyDescent="0.3">
      <c r="A288" s="91" t="s">
        <v>337</v>
      </c>
      <c r="B288" s="131"/>
      <c r="C288" s="92">
        <v>3462031</v>
      </c>
      <c r="D288" s="91" t="s">
        <v>569</v>
      </c>
      <c r="E288" s="82">
        <v>2.1568999999999998</v>
      </c>
      <c r="F288" s="82">
        <v>3.4333</v>
      </c>
      <c r="G288" s="79">
        <f t="shared" si="4"/>
        <v>1.2764000000000002</v>
      </c>
      <c r="H288" s="82"/>
      <c r="I288" s="62">
        <v>48.2</v>
      </c>
      <c r="J288" s="128"/>
      <c r="K288"/>
    </row>
    <row r="289" spans="1:11" ht="16.5" thickBot="1" x14ac:dyDescent="0.3">
      <c r="A289" s="91" t="s">
        <v>338</v>
      </c>
      <c r="B289" s="131"/>
      <c r="C289" s="92">
        <v>3462005</v>
      </c>
      <c r="D289" s="91" t="s">
        <v>569</v>
      </c>
      <c r="E289" s="82">
        <v>3.6526000000000001</v>
      </c>
      <c r="F289" s="82">
        <v>5.4545000000000003</v>
      </c>
      <c r="G289" s="79">
        <f t="shared" si="4"/>
        <v>1.8019000000000003</v>
      </c>
      <c r="H289" s="82"/>
      <c r="I289" s="62">
        <v>62.6</v>
      </c>
      <c r="J289" s="128"/>
      <c r="K289"/>
    </row>
    <row r="290" spans="1:11" ht="16.5" thickBot="1" x14ac:dyDescent="0.3">
      <c r="A290" s="91" t="s">
        <v>339</v>
      </c>
      <c r="B290" s="131"/>
      <c r="C290" s="92">
        <v>3462034</v>
      </c>
      <c r="D290" s="91" t="s">
        <v>569</v>
      </c>
      <c r="E290" s="82">
        <v>2.2705000000000002</v>
      </c>
      <c r="F290" s="82">
        <v>3.3856999999999999</v>
      </c>
      <c r="G290" s="79">
        <f t="shared" si="4"/>
        <v>1.1151999999999997</v>
      </c>
      <c r="H290" s="82"/>
      <c r="I290" s="62">
        <v>39.200000000000003</v>
      </c>
      <c r="J290" s="128"/>
      <c r="K290"/>
    </row>
    <row r="291" spans="1:11" ht="16.5" thickBot="1" x14ac:dyDescent="0.3">
      <c r="A291" s="91" t="s">
        <v>340</v>
      </c>
      <c r="B291" s="131"/>
      <c r="C291" s="92">
        <v>3462029</v>
      </c>
      <c r="D291" s="91" t="s">
        <v>569</v>
      </c>
      <c r="E291" s="82">
        <v>1.1536999999999999</v>
      </c>
      <c r="F291" s="82">
        <v>1.7897000000000001</v>
      </c>
      <c r="G291" s="79">
        <f t="shared" si="4"/>
        <v>0.63600000000000012</v>
      </c>
      <c r="H291" s="82"/>
      <c r="I291" s="62">
        <v>57.4</v>
      </c>
      <c r="J291" s="128"/>
      <c r="K291"/>
    </row>
    <row r="292" spans="1:11" ht="16.5" thickBot="1" x14ac:dyDescent="0.3">
      <c r="A292" s="91" t="s">
        <v>341</v>
      </c>
      <c r="B292" s="131"/>
      <c r="C292" s="92">
        <v>3461997</v>
      </c>
      <c r="D292" s="91" t="s">
        <v>569</v>
      </c>
      <c r="E292" s="82">
        <v>3.2566000000000002</v>
      </c>
      <c r="F292" s="82">
        <v>4.6780999999999997</v>
      </c>
      <c r="G292" s="79">
        <f t="shared" si="4"/>
        <v>1.4214999999999995</v>
      </c>
      <c r="H292" s="82"/>
      <c r="I292" s="62">
        <v>61.3</v>
      </c>
      <c r="J292" s="128"/>
      <c r="K292"/>
    </row>
    <row r="293" spans="1:11" ht="16.5" thickBot="1" x14ac:dyDescent="0.3">
      <c r="A293" s="91" t="s">
        <v>342</v>
      </c>
      <c r="B293" s="131"/>
      <c r="C293" s="92">
        <v>3461992</v>
      </c>
      <c r="D293" s="91" t="s">
        <v>570</v>
      </c>
      <c r="E293" s="82">
        <v>1.8818999999999999</v>
      </c>
      <c r="F293" s="82">
        <v>3.0466000000000002</v>
      </c>
      <c r="G293" s="79">
        <f t="shared" si="4"/>
        <v>1.1647000000000003</v>
      </c>
      <c r="H293" s="82"/>
      <c r="I293" s="62">
        <v>46.4</v>
      </c>
      <c r="J293" s="128"/>
      <c r="K293"/>
    </row>
    <row r="294" spans="1:11" ht="16.5" thickBot="1" x14ac:dyDescent="0.3">
      <c r="A294" s="91" t="s">
        <v>343</v>
      </c>
      <c r="B294" s="131"/>
      <c r="C294" s="92">
        <v>3461996</v>
      </c>
      <c r="D294" s="91" t="s">
        <v>570</v>
      </c>
      <c r="E294" s="82">
        <v>0.99580000000000002</v>
      </c>
      <c r="F294" s="82">
        <v>1.6518999999999999</v>
      </c>
      <c r="G294" s="79">
        <f t="shared" si="4"/>
        <v>0.65609999999999991</v>
      </c>
      <c r="H294" s="82"/>
      <c r="I294" s="62">
        <v>48.3</v>
      </c>
      <c r="J294" s="128"/>
      <c r="K294"/>
    </row>
    <row r="295" spans="1:11" ht="16.5" thickBot="1" x14ac:dyDescent="0.3">
      <c r="A295" s="91" t="s">
        <v>344</v>
      </c>
      <c r="B295" s="131"/>
      <c r="C295" s="92">
        <v>3461648</v>
      </c>
      <c r="D295" s="91" t="s">
        <v>569</v>
      </c>
      <c r="E295" s="82">
        <v>3.6934</v>
      </c>
      <c r="F295" s="82">
        <v>5.4844999999999997</v>
      </c>
      <c r="G295" s="79">
        <f t="shared" si="4"/>
        <v>1.7910999999999997</v>
      </c>
      <c r="H295" s="82"/>
      <c r="I295" s="62">
        <v>62.6</v>
      </c>
      <c r="J295" s="128"/>
      <c r="K295"/>
    </row>
    <row r="296" spans="1:11" ht="16.5" thickBot="1" x14ac:dyDescent="0.3">
      <c r="A296" s="91" t="s">
        <v>345</v>
      </c>
      <c r="B296" s="131"/>
      <c r="C296" s="92">
        <v>3461694</v>
      </c>
      <c r="D296" s="91" t="s">
        <v>569</v>
      </c>
      <c r="E296" s="82">
        <v>1.0641</v>
      </c>
      <c r="F296" s="82">
        <v>1.8615999999999999</v>
      </c>
      <c r="G296" s="79">
        <f t="shared" si="4"/>
        <v>0.79749999999999988</v>
      </c>
      <c r="H296" s="82"/>
      <c r="I296" s="62">
        <v>39.299999999999997</v>
      </c>
      <c r="J296" s="128"/>
      <c r="K296"/>
    </row>
    <row r="297" spans="1:11" ht="16.5" thickBot="1" x14ac:dyDescent="0.3">
      <c r="A297" s="91" t="s">
        <v>346</v>
      </c>
      <c r="B297" s="131"/>
      <c r="C297" s="92">
        <v>3461661</v>
      </c>
      <c r="D297" s="91" t="s">
        <v>569</v>
      </c>
      <c r="E297" s="82">
        <v>2.2073999999999998</v>
      </c>
      <c r="F297" s="82">
        <v>2.6467000000000001</v>
      </c>
      <c r="G297" s="79">
        <f t="shared" si="4"/>
        <v>0.43930000000000025</v>
      </c>
      <c r="H297" s="82"/>
      <c r="I297" s="62">
        <v>57.2</v>
      </c>
      <c r="J297" s="128"/>
      <c r="K297"/>
    </row>
    <row r="298" spans="1:11" ht="16.5" thickBot="1" x14ac:dyDescent="0.3">
      <c r="A298" s="91">
        <v>292</v>
      </c>
      <c r="B298" s="131"/>
      <c r="C298" s="92">
        <v>3461740</v>
      </c>
      <c r="D298" s="91" t="s">
        <v>569</v>
      </c>
      <c r="E298" s="82">
        <v>3.2187000000000001</v>
      </c>
      <c r="F298" s="82">
        <v>3.8212999999999999</v>
      </c>
      <c r="G298" s="79">
        <f t="shared" si="4"/>
        <v>0.6025999999999998</v>
      </c>
      <c r="H298" s="82"/>
      <c r="I298" s="62">
        <v>61.3</v>
      </c>
      <c r="J298" s="128"/>
      <c r="K298"/>
    </row>
    <row r="299" spans="1:11" ht="16.5" thickBot="1" x14ac:dyDescent="0.3">
      <c r="A299" s="91" t="s">
        <v>347</v>
      </c>
      <c r="B299" s="131"/>
      <c r="C299" s="92">
        <v>3461608</v>
      </c>
      <c r="D299" s="91" t="s">
        <v>569</v>
      </c>
      <c r="E299" s="82">
        <v>1.9894000000000001</v>
      </c>
      <c r="F299" s="82">
        <v>3.1425000000000001</v>
      </c>
      <c r="G299" s="79">
        <f t="shared" si="4"/>
        <v>1.1531</v>
      </c>
      <c r="H299" s="82"/>
      <c r="I299" s="62">
        <v>46.5</v>
      </c>
      <c r="J299" s="128"/>
      <c r="K299"/>
    </row>
    <row r="300" spans="1:11" ht="16.5" thickBot="1" x14ac:dyDescent="0.3">
      <c r="A300" s="91" t="s">
        <v>348</v>
      </c>
      <c r="B300" s="131"/>
      <c r="C300" s="92">
        <v>3461603</v>
      </c>
      <c r="D300" s="91" t="s">
        <v>569</v>
      </c>
      <c r="E300" s="82">
        <v>1.9155</v>
      </c>
      <c r="F300" s="82">
        <v>2.8763999999999998</v>
      </c>
      <c r="G300" s="79">
        <f t="shared" si="4"/>
        <v>0.96089999999999987</v>
      </c>
      <c r="H300" s="82"/>
      <c r="I300" s="62">
        <v>48.2</v>
      </c>
      <c r="J300" s="128"/>
      <c r="K300"/>
    </row>
    <row r="301" spans="1:11" ht="16.5" thickBot="1" x14ac:dyDescent="0.3">
      <c r="A301" s="91" t="s">
        <v>349</v>
      </c>
      <c r="B301" s="131"/>
      <c r="C301" s="92">
        <v>3461745</v>
      </c>
      <c r="D301" s="91" t="s">
        <v>569</v>
      </c>
      <c r="E301" s="82">
        <v>3.49</v>
      </c>
      <c r="F301" s="82">
        <v>5.1677</v>
      </c>
      <c r="G301" s="79">
        <f t="shared" si="4"/>
        <v>1.6776999999999997</v>
      </c>
      <c r="H301" s="82"/>
      <c r="I301" s="62">
        <v>62.6</v>
      </c>
      <c r="J301" s="128"/>
      <c r="K301"/>
    </row>
    <row r="302" spans="1:11" ht="16.5" thickBot="1" x14ac:dyDescent="0.3">
      <c r="A302" s="91" t="s">
        <v>350</v>
      </c>
      <c r="B302" s="131"/>
      <c r="C302" s="92">
        <v>3461893</v>
      </c>
      <c r="D302" s="91" t="s">
        <v>569</v>
      </c>
      <c r="E302" s="82">
        <v>1.9832000000000001</v>
      </c>
      <c r="F302" s="82">
        <v>3.0299</v>
      </c>
      <c r="G302" s="79">
        <f t="shared" si="4"/>
        <v>1.0467</v>
      </c>
      <c r="H302" s="82"/>
      <c r="I302" s="62">
        <v>39.1</v>
      </c>
      <c r="J302" s="128"/>
      <c r="K302"/>
    </row>
    <row r="303" spans="1:11" ht="16.5" thickBot="1" x14ac:dyDescent="0.3">
      <c r="A303" s="91" t="s">
        <v>351</v>
      </c>
      <c r="B303" s="131"/>
      <c r="C303" s="92">
        <v>3461749</v>
      </c>
      <c r="D303" s="91" t="s">
        <v>569</v>
      </c>
      <c r="E303" s="82">
        <v>3.2423000000000002</v>
      </c>
      <c r="F303" s="82">
        <v>4.8544</v>
      </c>
      <c r="G303" s="79">
        <f t="shared" si="4"/>
        <v>1.6120999999999999</v>
      </c>
      <c r="H303" s="82"/>
      <c r="I303" s="62">
        <v>56.9</v>
      </c>
      <c r="J303" s="128"/>
      <c r="K303"/>
    </row>
    <row r="304" spans="1:11" ht="16.5" thickBot="1" x14ac:dyDescent="0.3">
      <c r="A304" s="91" t="s">
        <v>352</v>
      </c>
      <c r="B304" s="131"/>
      <c r="C304" s="92">
        <v>3461804</v>
      </c>
      <c r="D304" s="91" t="s">
        <v>569</v>
      </c>
      <c r="E304" s="82">
        <v>2.2294999999999998</v>
      </c>
      <c r="F304" s="82">
        <v>2.3919999999999999</v>
      </c>
      <c r="G304" s="79">
        <f t="shared" si="4"/>
        <v>0.16250000000000009</v>
      </c>
      <c r="H304" s="82"/>
      <c r="I304" s="62">
        <v>61.2</v>
      </c>
      <c r="J304" s="128"/>
      <c r="K304"/>
    </row>
    <row r="305" spans="1:11" ht="16.5" thickBot="1" x14ac:dyDescent="0.3">
      <c r="A305" s="91" t="s">
        <v>353</v>
      </c>
      <c r="B305" s="131"/>
      <c r="C305" s="92">
        <v>3461801</v>
      </c>
      <c r="D305" s="91" t="s">
        <v>569</v>
      </c>
      <c r="E305" s="82">
        <v>2.3071000000000002</v>
      </c>
      <c r="F305" s="82">
        <v>3.3982000000000001</v>
      </c>
      <c r="G305" s="79">
        <f t="shared" si="4"/>
        <v>1.0911</v>
      </c>
      <c r="H305" s="82"/>
      <c r="I305" s="62">
        <v>46.2</v>
      </c>
      <c r="J305" s="128"/>
      <c r="K305"/>
    </row>
    <row r="306" spans="1:11" ht="16.5" thickBot="1" x14ac:dyDescent="0.3">
      <c r="A306" s="91" t="s">
        <v>354</v>
      </c>
      <c r="B306" s="131"/>
      <c r="C306" s="92">
        <v>3461896</v>
      </c>
      <c r="D306" s="91" t="s">
        <v>569</v>
      </c>
      <c r="E306" s="82">
        <v>1.9938</v>
      </c>
      <c r="F306" s="82">
        <v>2.976</v>
      </c>
      <c r="G306" s="79">
        <f t="shared" si="4"/>
        <v>0.98219999999999996</v>
      </c>
      <c r="H306" s="82"/>
      <c r="I306" s="63">
        <v>48</v>
      </c>
      <c r="J306" s="128"/>
      <c r="K306"/>
    </row>
    <row r="307" spans="1:11" ht="16.5" thickBot="1" x14ac:dyDescent="0.3">
      <c r="A307" s="91" t="s">
        <v>355</v>
      </c>
      <c r="B307" s="131"/>
      <c r="C307" s="92">
        <v>3461897</v>
      </c>
      <c r="D307" s="91" t="s">
        <v>569</v>
      </c>
      <c r="E307" s="82">
        <v>3.7835000000000001</v>
      </c>
      <c r="F307" s="82">
        <v>5.5179</v>
      </c>
      <c r="G307" s="79">
        <f t="shared" si="4"/>
        <v>1.7343999999999999</v>
      </c>
      <c r="H307" s="82"/>
      <c r="I307" s="62">
        <v>62.8</v>
      </c>
      <c r="J307" s="128"/>
      <c r="K307"/>
    </row>
    <row r="308" spans="1:11" ht="16.5" thickBot="1" x14ac:dyDescent="0.3">
      <c r="A308" s="91" t="s">
        <v>356</v>
      </c>
      <c r="B308" s="131"/>
      <c r="C308" s="92">
        <v>3461610</v>
      </c>
      <c r="D308" s="91" t="s">
        <v>569</v>
      </c>
      <c r="E308" s="82">
        <v>1.9862</v>
      </c>
      <c r="F308" s="82">
        <v>2.9182999999999999</v>
      </c>
      <c r="G308" s="79">
        <f t="shared" si="4"/>
        <v>0.93209999999999993</v>
      </c>
      <c r="H308" s="82"/>
      <c r="I308" s="63">
        <v>39</v>
      </c>
      <c r="J308" s="128"/>
      <c r="K308"/>
    </row>
    <row r="309" spans="1:11" ht="16.5" thickBot="1" x14ac:dyDescent="0.3">
      <c r="A309" s="91" t="s">
        <v>357</v>
      </c>
      <c r="B309" s="131"/>
      <c r="C309" s="92">
        <v>3461748</v>
      </c>
      <c r="D309" s="91" t="s">
        <v>569</v>
      </c>
      <c r="E309" s="82">
        <v>3.1025999999999998</v>
      </c>
      <c r="F309" s="82">
        <v>4.601</v>
      </c>
      <c r="G309" s="79">
        <f t="shared" si="4"/>
        <v>1.4984000000000002</v>
      </c>
      <c r="H309" s="82"/>
      <c r="I309" s="62">
        <v>57.3</v>
      </c>
      <c r="J309" s="128"/>
      <c r="K309"/>
    </row>
    <row r="310" spans="1:11" ht="16.5" thickBot="1" x14ac:dyDescent="0.3">
      <c r="A310" s="91" t="s">
        <v>358</v>
      </c>
      <c r="B310" s="131"/>
      <c r="C310" s="92">
        <v>3461807</v>
      </c>
      <c r="D310" s="91" t="s">
        <v>569</v>
      </c>
      <c r="E310" s="82">
        <v>2.7242999999999999</v>
      </c>
      <c r="F310" s="82">
        <v>3.6855000000000002</v>
      </c>
      <c r="G310" s="79">
        <f t="shared" si="4"/>
        <v>0.96120000000000028</v>
      </c>
      <c r="H310" s="82"/>
      <c r="I310" s="62">
        <v>61.1</v>
      </c>
      <c r="J310" s="128"/>
      <c r="K310"/>
    </row>
    <row r="311" spans="1:11" ht="16.5" thickBot="1" x14ac:dyDescent="0.3">
      <c r="A311" s="91" t="s">
        <v>359</v>
      </c>
      <c r="B311" s="131"/>
      <c r="C311" s="92">
        <v>3461797</v>
      </c>
      <c r="D311" s="91" t="s">
        <v>569</v>
      </c>
      <c r="E311" s="82">
        <v>1.9423999999999999</v>
      </c>
      <c r="F311" s="82">
        <v>2.7088000000000001</v>
      </c>
      <c r="G311" s="79">
        <f t="shared" si="4"/>
        <v>0.76640000000000019</v>
      </c>
      <c r="H311" s="82"/>
      <c r="I311" s="62">
        <v>46.4</v>
      </c>
      <c r="J311" s="128"/>
      <c r="K311"/>
    </row>
    <row r="312" spans="1:11" ht="16.5" thickBot="1" x14ac:dyDescent="0.3">
      <c r="A312" s="91">
        <v>306</v>
      </c>
      <c r="B312" s="131"/>
      <c r="C312" s="92">
        <v>3461602</v>
      </c>
      <c r="D312" s="91" t="s">
        <v>569</v>
      </c>
      <c r="E312" s="82">
        <v>2.1017000000000001</v>
      </c>
      <c r="F312" s="82">
        <v>3.2031000000000001</v>
      </c>
      <c r="G312" s="79">
        <f t="shared" si="4"/>
        <v>1.1013999999999999</v>
      </c>
      <c r="H312" s="82"/>
      <c r="I312" s="63">
        <v>48</v>
      </c>
      <c r="J312" s="128"/>
      <c r="K312"/>
    </row>
    <row r="313" spans="1:11" ht="16.5" thickBot="1" x14ac:dyDescent="0.3">
      <c r="A313" s="91" t="s">
        <v>360</v>
      </c>
      <c r="B313" s="131"/>
      <c r="C313" s="92">
        <v>3461890</v>
      </c>
      <c r="D313" s="91" t="s">
        <v>569</v>
      </c>
      <c r="E313" s="82">
        <v>3.1476999999999999</v>
      </c>
      <c r="F313" s="82">
        <v>5.5651000000000002</v>
      </c>
      <c r="G313" s="79">
        <f t="shared" si="4"/>
        <v>2.4174000000000002</v>
      </c>
      <c r="H313" s="82"/>
      <c r="I313" s="62">
        <v>62.6</v>
      </c>
      <c r="J313" s="128"/>
      <c r="K313"/>
    </row>
    <row r="314" spans="1:11" ht="16.5" thickBot="1" x14ac:dyDescent="0.3">
      <c r="A314" s="91" t="s">
        <v>361</v>
      </c>
      <c r="B314" s="131"/>
      <c r="C314" s="92">
        <v>3461887</v>
      </c>
      <c r="D314" s="91" t="s">
        <v>569</v>
      </c>
      <c r="E314" s="82">
        <v>1.4798</v>
      </c>
      <c r="F314" s="82">
        <v>2.6107999999999998</v>
      </c>
      <c r="G314" s="79">
        <f t="shared" si="4"/>
        <v>1.1309999999999998</v>
      </c>
      <c r="H314" s="82"/>
      <c r="I314" s="62">
        <v>39.1</v>
      </c>
      <c r="J314" s="130"/>
      <c r="K314"/>
    </row>
    <row r="315" spans="1:11" ht="16.5" thickBot="1" x14ac:dyDescent="0.3">
      <c r="A315" s="91" t="s">
        <v>362</v>
      </c>
      <c r="B315" s="131"/>
      <c r="C315" s="92">
        <v>3461888</v>
      </c>
      <c r="D315" s="91" t="s">
        <v>569</v>
      </c>
      <c r="E315" s="82">
        <v>2.2223999999999999</v>
      </c>
      <c r="F315" s="82">
        <v>3.3839000000000001</v>
      </c>
      <c r="G315" s="79">
        <f t="shared" si="4"/>
        <v>1.1615000000000002</v>
      </c>
      <c r="H315" s="82"/>
      <c r="I315" s="62">
        <v>56.8</v>
      </c>
      <c r="J315" s="128"/>
      <c r="K315"/>
    </row>
    <row r="316" spans="1:11" ht="16.5" thickBot="1" x14ac:dyDescent="0.3">
      <c r="A316" s="91" t="s">
        <v>363</v>
      </c>
      <c r="B316" s="131"/>
      <c r="C316" s="92">
        <v>3461604</v>
      </c>
      <c r="D316" s="91" t="s">
        <v>569</v>
      </c>
      <c r="E316" s="82">
        <v>3.4971000000000001</v>
      </c>
      <c r="F316" s="82">
        <v>5.2275</v>
      </c>
      <c r="G316" s="79">
        <f t="shared" si="4"/>
        <v>1.7303999999999999</v>
      </c>
      <c r="H316" s="82"/>
      <c r="I316" s="62">
        <v>61.2</v>
      </c>
      <c r="J316" s="128"/>
      <c r="K316"/>
    </row>
    <row r="317" spans="1:11" ht="16.5" thickBot="1" x14ac:dyDescent="0.3">
      <c r="A317" s="91" t="s">
        <v>364</v>
      </c>
      <c r="B317" s="131"/>
      <c r="C317" s="92">
        <v>3461802</v>
      </c>
      <c r="D317" s="91" t="s">
        <v>569</v>
      </c>
      <c r="E317" s="82">
        <v>2.4748999999999999</v>
      </c>
      <c r="F317" s="82">
        <v>3.5442</v>
      </c>
      <c r="G317" s="79">
        <f t="shared" si="4"/>
        <v>1.0693000000000001</v>
      </c>
      <c r="H317" s="82"/>
      <c r="I317" s="62">
        <v>46.4</v>
      </c>
      <c r="J317" s="128"/>
      <c r="K317"/>
    </row>
    <row r="318" spans="1:11" ht="16.5" thickBot="1" x14ac:dyDescent="0.3">
      <c r="A318" s="91" t="s">
        <v>365</v>
      </c>
      <c r="B318" s="131"/>
      <c r="C318" s="92">
        <v>3461799</v>
      </c>
      <c r="D318" s="91" t="s">
        <v>569</v>
      </c>
      <c r="E318" s="82">
        <v>2.5644999999999998</v>
      </c>
      <c r="F318" s="82">
        <v>3.7368000000000001</v>
      </c>
      <c r="G318" s="79">
        <f t="shared" si="4"/>
        <v>1.1723000000000003</v>
      </c>
      <c r="H318" s="82"/>
      <c r="I318" s="62">
        <v>48.2</v>
      </c>
      <c r="J318" s="128"/>
      <c r="K318"/>
    </row>
    <row r="319" spans="1:11" ht="16.5" thickBot="1" x14ac:dyDescent="0.3">
      <c r="A319" s="91" t="s">
        <v>366</v>
      </c>
      <c r="B319" s="131"/>
      <c r="C319" s="92">
        <v>3461889</v>
      </c>
      <c r="D319" s="91" t="s">
        <v>569</v>
      </c>
      <c r="E319" s="82">
        <v>3.3881999999999999</v>
      </c>
      <c r="F319" s="82">
        <v>4.6886999999999999</v>
      </c>
      <c r="G319" s="79">
        <f t="shared" si="4"/>
        <v>1.3005</v>
      </c>
      <c r="H319" s="82"/>
      <c r="I319" s="62">
        <v>62.6</v>
      </c>
      <c r="J319" s="128"/>
      <c r="K319"/>
    </row>
    <row r="320" spans="1:11" ht="16.5" thickBot="1" x14ac:dyDescent="0.3">
      <c r="A320" s="91" t="s">
        <v>367</v>
      </c>
      <c r="B320" s="131"/>
      <c r="C320" s="92">
        <v>3461892</v>
      </c>
      <c r="D320" s="91" t="s">
        <v>569</v>
      </c>
      <c r="E320" s="82">
        <v>2.0701000000000001</v>
      </c>
      <c r="F320" s="82">
        <v>2.1930000000000001</v>
      </c>
      <c r="G320" s="79">
        <f t="shared" si="4"/>
        <v>0.12290000000000001</v>
      </c>
      <c r="H320" s="82"/>
      <c r="I320" s="62">
        <v>39.200000000000003</v>
      </c>
      <c r="J320" s="128"/>
      <c r="K320"/>
    </row>
    <row r="321" spans="1:11" ht="16.5" thickBot="1" x14ac:dyDescent="0.3">
      <c r="A321" s="91" t="s">
        <v>368</v>
      </c>
      <c r="B321" s="131"/>
      <c r="C321" s="98">
        <v>3461898</v>
      </c>
      <c r="D321" s="91" t="s">
        <v>569</v>
      </c>
      <c r="E321" s="82">
        <v>3.2568000000000001</v>
      </c>
      <c r="F321" s="82">
        <v>3.8174999999999999</v>
      </c>
      <c r="G321" s="79">
        <f t="shared" si="4"/>
        <v>0.56069999999999975</v>
      </c>
      <c r="H321" s="82"/>
      <c r="I321" s="62">
        <v>57.3</v>
      </c>
      <c r="J321" s="128"/>
      <c r="K321"/>
    </row>
    <row r="322" spans="1:11" ht="16.5" thickBot="1" x14ac:dyDescent="0.3">
      <c r="A322" s="91" t="s">
        <v>369</v>
      </c>
      <c r="B322" s="131"/>
      <c r="C322" s="99">
        <v>3461937</v>
      </c>
      <c r="D322" s="91" t="s">
        <v>569</v>
      </c>
      <c r="E322" s="82">
        <v>6.4183000000000003</v>
      </c>
      <c r="F322" s="82">
        <v>9.3937000000000008</v>
      </c>
      <c r="G322" s="79">
        <f t="shared" si="4"/>
        <v>2.9754000000000005</v>
      </c>
      <c r="H322" s="82"/>
      <c r="I322" s="62">
        <v>69.099999999999994</v>
      </c>
      <c r="J322" s="128"/>
      <c r="K322"/>
    </row>
    <row r="323" spans="1:11" ht="16.5" thickBot="1" x14ac:dyDescent="0.3">
      <c r="A323" s="91" t="s">
        <v>370</v>
      </c>
      <c r="B323" s="131"/>
      <c r="C323" s="92">
        <v>3461919</v>
      </c>
      <c r="D323" s="91" t="s">
        <v>569</v>
      </c>
      <c r="E323" s="82">
        <v>3.2806000000000002</v>
      </c>
      <c r="F323" s="82">
        <v>4.5492999999999997</v>
      </c>
      <c r="G323" s="79">
        <f t="shared" si="4"/>
        <v>1.2686999999999995</v>
      </c>
      <c r="H323" s="82"/>
      <c r="I323" s="62">
        <v>38.1</v>
      </c>
      <c r="J323" s="128"/>
      <c r="K323"/>
    </row>
    <row r="324" spans="1:11" ht="16.5" thickBot="1" x14ac:dyDescent="0.3">
      <c r="A324" s="91" t="s">
        <v>371</v>
      </c>
      <c r="B324" s="131"/>
      <c r="C324" s="92">
        <v>3461944</v>
      </c>
      <c r="D324" s="91" t="s">
        <v>569</v>
      </c>
      <c r="E324" s="82">
        <v>5.0366999999999997</v>
      </c>
      <c r="F324" s="82">
        <v>7.3086000000000002</v>
      </c>
      <c r="G324" s="79">
        <f t="shared" si="4"/>
        <v>2.2719000000000005</v>
      </c>
      <c r="H324" s="82"/>
      <c r="I324" s="62">
        <v>58.6</v>
      </c>
      <c r="J324" s="128"/>
      <c r="K324"/>
    </row>
    <row r="325" spans="1:11" ht="16.5" thickBot="1" x14ac:dyDescent="0.3">
      <c r="A325" s="91" t="s">
        <v>372</v>
      </c>
      <c r="B325" s="131"/>
      <c r="C325" s="92">
        <v>3461916</v>
      </c>
      <c r="D325" s="91" t="s">
        <v>569</v>
      </c>
      <c r="E325" s="82">
        <v>6.2888000000000002</v>
      </c>
      <c r="F325" s="82">
        <v>9.2227999999999994</v>
      </c>
      <c r="G325" s="79">
        <f t="shared" si="4"/>
        <v>2.9339999999999993</v>
      </c>
      <c r="H325" s="82"/>
      <c r="I325" s="63">
        <v>84</v>
      </c>
      <c r="J325" s="128"/>
      <c r="K325"/>
    </row>
    <row r="326" spans="1:11" ht="16.5" thickBot="1" x14ac:dyDescent="0.3">
      <c r="A326" s="91" t="s">
        <v>373</v>
      </c>
      <c r="B326" s="131"/>
      <c r="C326" s="92">
        <v>3461942</v>
      </c>
      <c r="D326" s="91" t="s">
        <v>569</v>
      </c>
      <c r="E326" s="82">
        <v>3.7225999999999999</v>
      </c>
      <c r="F326" s="82">
        <v>5.4512999999999998</v>
      </c>
      <c r="G326" s="79">
        <f t="shared" si="4"/>
        <v>1.7286999999999999</v>
      </c>
      <c r="H326" s="82"/>
      <c r="I326" s="62">
        <v>68.8</v>
      </c>
      <c r="J326" s="128"/>
      <c r="K326"/>
    </row>
    <row r="327" spans="1:11" ht="16.5" thickBot="1" x14ac:dyDescent="0.3">
      <c r="A327" s="91" t="s">
        <v>374</v>
      </c>
      <c r="B327" s="131"/>
      <c r="C327" s="92">
        <v>3461940</v>
      </c>
      <c r="D327" s="91" t="s">
        <v>569</v>
      </c>
      <c r="E327" s="82">
        <v>2.7404000000000002</v>
      </c>
      <c r="F327" s="82">
        <v>3.9803000000000002</v>
      </c>
      <c r="G327" s="79">
        <f t="shared" si="4"/>
        <v>1.2399</v>
      </c>
      <c r="H327" s="82"/>
      <c r="I327" s="62">
        <v>37.5</v>
      </c>
      <c r="J327" s="128"/>
      <c r="K327"/>
    </row>
    <row r="328" spans="1:11" ht="16.5" thickBot="1" x14ac:dyDescent="0.3">
      <c r="A328" s="91" t="s">
        <v>375</v>
      </c>
      <c r="B328" s="131"/>
      <c r="C328" s="92">
        <v>3461847</v>
      </c>
      <c r="D328" s="91" t="s">
        <v>569</v>
      </c>
      <c r="E328" s="82">
        <v>3.1349999999999998</v>
      </c>
      <c r="F328" s="82">
        <v>4.5609999999999999</v>
      </c>
      <c r="G328" s="79">
        <f t="shared" ref="G328:G391" si="5">F328-E328</f>
        <v>1.4260000000000002</v>
      </c>
      <c r="H328" s="82"/>
      <c r="I328" s="62">
        <v>58.3</v>
      </c>
      <c r="J328" s="128"/>
      <c r="K328"/>
    </row>
    <row r="329" spans="1:11" ht="16.5" thickBot="1" x14ac:dyDescent="0.3">
      <c r="A329" s="91" t="s">
        <v>376</v>
      </c>
      <c r="B329" s="131"/>
      <c r="C329" s="92">
        <v>3461853</v>
      </c>
      <c r="D329" s="91" t="s">
        <v>569</v>
      </c>
      <c r="E329" s="82">
        <v>4.6417999999999999</v>
      </c>
      <c r="F329" s="82">
        <v>6.7957999999999998</v>
      </c>
      <c r="G329" s="79">
        <f t="shared" si="5"/>
        <v>2.1539999999999999</v>
      </c>
      <c r="H329" s="82"/>
      <c r="I329" s="62">
        <v>84.4</v>
      </c>
      <c r="J329" s="128"/>
      <c r="K329"/>
    </row>
    <row r="330" spans="1:11" ht="16.5" thickBot="1" x14ac:dyDescent="0.3">
      <c r="A330" s="91" t="s">
        <v>377</v>
      </c>
      <c r="B330" s="131"/>
      <c r="C330" s="92">
        <v>3461933</v>
      </c>
      <c r="D330" s="91" t="s">
        <v>569</v>
      </c>
      <c r="E330" s="82">
        <v>3.5400000000000001E-2</v>
      </c>
      <c r="F330" s="82">
        <v>3.5400000000000001E-2</v>
      </c>
      <c r="G330" s="110">
        <f>F330-E330</f>
        <v>0</v>
      </c>
      <c r="H330" s="82">
        <f>I330*0.026</f>
        <v>1.7939999999999998</v>
      </c>
      <c r="I330" s="63">
        <v>69</v>
      </c>
      <c r="J330" s="128"/>
      <c r="K330"/>
    </row>
    <row r="331" spans="1:11" ht="16.5" thickBot="1" x14ac:dyDescent="0.3">
      <c r="A331" s="91" t="s">
        <v>378</v>
      </c>
      <c r="B331" s="131"/>
      <c r="C331" s="92">
        <v>3461835</v>
      </c>
      <c r="D331" s="91" t="s">
        <v>569</v>
      </c>
      <c r="E331" s="82">
        <v>2.5070000000000001</v>
      </c>
      <c r="F331" s="82">
        <v>3.5415999999999999</v>
      </c>
      <c r="G331" s="79">
        <f t="shared" si="5"/>
        <v>1.0345999999999997</v>
      </c>
      <c r="H331" s="82"/>
      <c r="I331" s="62">
        <v>37.799999999999997</v>
      </c>
      <c r="J331" s="128"/>
      <c r="K331"/>
    </row>
    <row r="332" spans="1:11" ht="16.5" thickBot="1" x14ac:dyDescent="0.3">
      <c r="A332" s="91" t="s">
        <v>379</v>
      </c>
      <c r="B332" s="131"/>
      <c r="C332" s="92">
        <v>3461938</v>
      </c>
      <c r="D332" s="91" t="s">
        <v>569</v>
      </c>
      <c r="E332" s="82">
        <v>4.2427999999999999</v>
      </c>
      <c r="F332" s="82">
        <v>6.2237999999999998</v>
      </c>
      <c r="G332" s="79">
        <f t="shared" si="5"/>
        <v>1.9809999999999999</v>
      </c>
      <c r="H332" s="82"/>
      <c r="I332" s="62">
        <v>58.2</v>
      </c>
      <c r="J332" s="128"/>
      <c r="K332"/>
    </row>
    <row r="333" spans="1:11" ht="16.5" thickBot="1" x14ac:dyDescent="0.3">
      <c r="A333" s="91" t="s">
        <v>380</v>
      </c>
      <c r="B333" s="131"/>
      <c r="C333" s="92">
        <v>3461943</v>
      </c>
      <c r="D333" s="91" t="s">
        <v>569</v>
      </c>
      <c r="E333" s="82">
        <v>5.9344000000000001</v>
      </c>
      <c r="F333" s="82">
        <v>8.7752999999999997</v>
      </c>
      <c r="G333" s="79">
        <f t="shared" si="5"/>
        <v>2.8408999999999995</v>
      </c>
      <c r="H333" s="82"/>
      <c r="I333" s="62">
        <v>84.4</v>
      </c>
      <c r="J333" s="128"/>
      <c r="K333"/>
    </row>
    <row r="334" spans="1:11" ht="16.5" thickBot="1" x14ac:dyDescent="0.3">
      <c r="A334" s="91" t="s">
        <v>381</v>
      </c>
      <c r="B334" s="131"/>
      <c r="C334" s="92">
        <v>3461768</v>
      </c>
      <c r="D334" s="91" t="s">
        <v>569</v>
      </c>
      <c r="E334" s="82">
        <v>3.9903</v>
      </c>
      <c r="F334" s="82">
        <v>6.4283000000000001</v>
      </c>
      <c r="G334" s="79">
        <f t="shared" si="5"/>
        <v>2.4380000000000002</v>
      </c>
      <c r="H334" s="82"/>
      <c r="I334" s="62">
        <v>68.900000000000006</v>
      </c>
      <c r="J334" s="130">
        <v>-1.6577</v>
      </c>
      <c r="K334"/>
    </row>
    <row r="335" spans="1:11" ht="16.5" thickBot="1" x14ac:dyDescent="0.3">
      <c r="A335" s="91" t="s">
        <v>382</v>
      </c>
      <c r="B335" s="131"/>
      <c r="C335" s="92">
        <v>3461750</v>
      </c>
      <c r="D335" s="91" t="s">
        <v>569</v>
      </c>
      <c r="E335" s="82">
        <v>2.6802000000000001</v>
      </c>
      <c r="F335" s="82">
        <v>3.2441</v>
      </c>
      <c r="G335" s="79">
        <f t="shared" si="5"/>
        <v>0.56389999999999985</v>
      </c>
      <c r="H335" s="82"/>
      <c r="I335" s="62">
        <v>37.799999999999997</v>
      </c>
      <c r="J335" s="128"/>
      <c r="K335"/>
    </row>
    <row r="336" spans="1:11" ht="16.5" thickBot="1" x14ac:dyDescent="0.3">
      <c r="A336" s="91" t="s">
        <v>383</v>
      </c>
      <c r="B336" s="131"/>
      <c r="C336" s="92">
        <v>3461777</v>
      </c>
      <c r="D336" s="91" t="s">
        <v>569</v>
      </c>
      <c r="E336" s="82">
        <v>4.3087999999999997</v>
      </c>
      <c r="F336" s="82">
        <v>6.0320999999999998</v>
      </c>
      <c r="G336" s="79">
        <f t="shared" si="5"/>
        <v>1.7233000000000001</v>
      </c>
      <c r="H336" s="82"/>
      <c r="I336" s="62">
        <v>58.1</v>
      </c>
      <c r="J336" s="128"/>
      <c r="K336"/>
    </row>
    <row r="337" spans="1:11" ht="16.5" thickBot="1" x14ac:dyDescent="0.3">
      <c r="A337" s="91" t="s">
        <v>384</v>
      </c>
      <c r="B337" s="131"/>
      <c r="C337" s="92">
        <v>3461838</v>
      </c>
      <c r="D337" s="91" t="s">
        <v>569</v>
      </c>
      <c r="E337" s="82">
        <v>4.4546000000000001</v>
      </c>
      <c r="F337" s="82">
        <v>6.8482000000000003</v>
      </c>
      <c r="G337" s="79">
        <f t="shared" si="5"/>
        <v>2.3936000000000002</v>
      </c>
      <c r="H337" s="82"/>
      <c r="I337" s="62">
        <v>84.4</v>
      </c>
      <c r="J337" s="128"/>
      <c r="K337"/>
    </row>
    <row r="338" spans="1:11" ht="16.5" thickBot="1" x14ac:dyDescent="0.3">
      <c r="A338" s="91" t="s">
        <v>385</v>
      </c>
      <c r="B338" s="131"/>
      <c r="C338" s="92">
        <v>3461781</v>
      </c>
      <c r="D338" s="91" t="s">
        <v>569</v>
      </c>
      <c r="E338" s="82">
        <v>4.8609999999999998</v>
      </c>
      <c r="F338" s="82">
        <v>6.8258999999999999</v>
      </c>
      <c r="G338" s="79">
        <f t="shared" si="5"/>
        <v>1.9649000000000001</v>
      </c>
      <c r="H338" s="82"/>
      <c r="I338" s="62">
        <v>69.2</v>
      </c>
      <c r="J338" s="128"/>
      <c r="K338"/>
    </row>
    <row r="339" spans="1:11" ht="16.5" thickBot="1" x14ac:dyDescent="0.3">
      <c r="A339" s="91" t="s">
        <v>386</v>
      </c>
      <c r="B339" s="131"/>
      <c r="C339" s="92">
        <v>3461743</v>
      </c>
      <c r="D339" s="91" t="s">
        <v>569</v>
      </c>
      <c r="E339" s="82">
        <v>2.4007999999999998</v>
      </c>
      <c r="F339" s="82">
        <v>3.1419000000000001</v>
      </c>
      <c r="G339" s="79">
        <f t="shared" si="5"/>
        <v>0.74110000000000031</v>
      </c>
      <c r="H339" s="82"/>
      <c r="I339" s="62">
        <v>37.700000000000003</v>
      </c>
      <c r="J339" s="130">
        <v>-1.4738</v>
      </c>
      <c r="K339"/>
    </row>
    <row r="340" spans="1:11" ht="16.5" thickBot="1" x14ac:dyDescent="0.3">
      <c r="A340" s="91" t="s">
        <v>387</v>
      </c>
      <c r="B340" s="131"/>
      <c r="C340" s="92">
        <v>3461945</v>
      </c>
      <c r="D340" s="91" t="s">
        <v>569</v>
      </c>
      <c r="E340" s="82">
        <v>3.1230000000000002</v>
      </c>
      <c r="F340" s="82">
        <v>5.8056999999999999</v>
      </c>
      <c r="G340" s="79">
        <f t="shared" si="5"/>
        <v>2.6826999999999996</v>
      </c>
      <c r="H340" s="82"/>
      <c r="I340" s="62">
        <v>58.2</v>
      </c>
      <c r="J340" s="128"/>
      <c r="K340"/>
    </row>
    <row r="341" spans="1:11" ht="16.5" thickBot="1" x14ac:dyDescent="0.3">
      <c r="A341" s="91" t="s">
        <v>388</v>
      </c>
      <c r="B341" s="131"/>
      <c r="C341" s="92">
        <v>3461831</v>
      </c>
      <c r="D341" s="91" t="s">
        <v>569</v>
      </c>
      <c r="E341" s="82">
        <v>2.1147999999999998</v>
      </c>
      <c r="F341" s="82">
        <v>2.7747999999999999</v>
      </c>
      <c r="G341" s="79">
        <f t="shared" si="5"/>
        <v>0.66000000000000014</v>
      </c>
      <c r="H341" s="82"/>
      <c r="I341" s="62">
        <v>83.9</v>
      </c>
      <c r="J341" s="130"/>
      <c r="K341"/>
    </row>
    <row r="342" spans="1:11" ht="16.5" thickBot="1" x14ac:dyDescent="0.3">
      <c r="A342" s="91" t="s">
        <v>389</v>
      </c>
      <c r="B342" s="131"/>
      <c r="C342" s="92">
        <v>3461935</v>
      </c>
      <c r="D342" s="91" t="s">
        <v>569</v>
      </c>
      <c r="E342" s="82">
        <v>4.4625000000000004</v>
      </c>
      <c r="F342" s="82">
        <v>6.7266000000000004</v>
      </c>
      <c r="G342" s="79">
        <f t="shared" si="5"/>
        <v>2.2641</v>
      </c>
      <c r="H342" s="82"/>
      <c r="I342" s="62">
        <v>68.900000000000006</v>
      </c>
      <c r="J342" s="128"/>
      <c r="K342"/>
    </row>
    <row r="343" spans="1:11" ht="16.5" thickBot="1" x14ac:dyDescent="0.3">
      <c r="A343" s="91" t="s">
        <v>390</v>
      </c>
      <c r="B343" s="131"/>
      <c r="C343" s="92">
        <v>3461928</v>
      </c>
      <c r="D343" s="91" t="s">
        <v>569</v>
      </c>
      <c r="E343" s="82">
        <v>2.4316</v>
      </c>
      <c r="F343" s="82">
        <v>3.6800999999999999</v>
      </c>
      <c r="G343" s="79">
        <f t="shared" si="5"/>
        <v>1.2484999999999999</v>
      </c>
      <c r="H343" s="82"/>
      <c r="I343" s="62">
        <v>37.700000000000003</v>
      </c>
      <c r="J343" s="128"/>
      <c r="K343"/>
    </row>
    <row r="344" spans="1:11" ht="16.5" thickBot="1" x14ac:dyDescent="0.3">
      <c r="A344" s="91" t="s">
        <v>391</v>
      </c>
      <c r="B344" s="131"/>
      <c r="C344" s="92">
        <v>3461923</v>
      </c>
      <c r="D344" s="91" t="s">
        <v>569</v>
      </c>
      <c r="E344" s="82">
        <v>3.7528999999999999</v>
      </c>
      <c r="F344" s="82">
        <v>5.5491000000000001</v>
      </c>
      <c r="G344" s="79">
        <f t="shared" si="5"/>
        <v>1.7962000000000002</v>
      </c>
      <c r="H344" s="82"/>
      <c r="I344" s="62">
        <v>58.3</v>
      </c>
      <c r="J344" s="130">
        <v>-1.0980000000000001</v>
      </c>
      <c r="K344"/>
    </row>
    <row r="345" spans="1:11" ht="16.5" thickBot="1" x14ac:dyDescent="0.3">
      <c r="A345" s="91" t="s">
        <v>392</v>
      </c>
      <c r="B345" s="131"/>
      <c r="C345" s="92">
        <v>3461833</v>
      </c>
      <c r="D345" s="91" t="s">
        <v>569</v>
      </c>
      <c r="E345" s="82">
        <v>4.9703999999999997</v>
      </c>
      <c r="F345" s="82">
        <v>6.7013999999999996</v>
      </c>
      <c r="G345" s="79">
        <f t="shared" si="5"/>
        <v>1.7309999999999999</v>
      </c>
      <c r="H345" s="82"/>
      <c r="I345" s="62">
        <v>84.3</v>
      </c>
      <c r="J345" s="128"/>
      <c r="K345"/>
    </row>
    <row r="346" spans="1:11" ht="16.5" thickBot="1" x14ac:dyDescent="0.3">
      <c r="A346" s="91" t="s">
        <v>393</v>
      </c>
      <c r="B346" s="131"/>
      <c r="C346" s="92">
        <v>3462006</v>
      </c>
      <c r="D346" s="91" t="s">
        <v>569</v>
      </c>
      <c r="E346" s="82">
        <v>3.4691000000000001</v>
      </c>
      <c r="F346" s="82">
        <v>5.2870999999999997</v>
      </c>
      <c r="G346" s="79">
        <f t="shared" si="5"/>
        <v>1.8179999999999996</v>
      </c>
      <c r="H346" s="82"/>
      <c r="I346" s="62">
        <v>68.7</v>
      </c>
      <c r="J346" s="128"/>
      <c r="K346"/>
    </row>
    <row r="347" spans="1:11" ht="16.5" thickBot="1" x14ac:dyDescent="0.3">
      <c r="A347" s="91" t="s">
        <v>394</v>
      </c>
      <c r="B347" s="133"/>
      <c r="C347" s="92">
        <v>3461994</v>
      </c>
      <c r="D347" s="91" t="s">
        <v>569</v>
      </c>
      <c r="E347" s="82">
        <v>2.3771</v>
      </c>
      <c r="F347" s="82">
        <v>3.3336000000000001</v>
      </c>
      <c r="G347" s="79">
        <f t="shared" si="5"/>
        <v>0.95650000000000013</v>
      </c>
      <c r="H347" s="82"/>
      <c r="I347" s="62">
        <v>37.700000000000003</v>
      </c>
      <c r="J347" s="128"/>
      <c r="K347"/>
    </row>
    <row r="348" spans="1:11" ht="16.5" thickBot="1" x14ac:dyDescent="0.3">
      <c r="A348" s="91" t="s">
        <v>395</v>
      </c>
      <c r="B348" s="131"/>
      <c r="C348" s="92">
        <v>3461995</v>
      </c>
      <c r="D348" s="91" t="s">
        <v>570</v>
      </c>
      <c r="E348" s="82">
        <v>2.1831999999999998</v>
      </c>
      <c r="F348" s="82">
        <v>4.3582999999999998</v>
      </c>
      <c r="G348" s="79">
        <f t="shared" si="5"/>
        <v>2.1751</v>
      </c>
      <c r="H348" s="82"/>
      <c r="I348" s="62">
        <v>58.1</v>
      </c>
      <c r="J348" s="128"/>
      <c r="K348"/>
    </row>
    <row r="349" spans="1:11" ht="16.5" thickBot="1" x14ac:dyDescent="0.3">
      <c r="A349" s="91" t="s">
        <v>396</v>
      </c>
      <c r="B349" s="131"/>
      <c r="C349" s="92">
        <v>3462000</v>
      </c>
      <c r="D349" s="91" t="s">
        <v>569</v>
      </c>
      <c r="E349" s="82">
        <v>2.4432999999999998</v>
      </c>
      <c r="F349" s="82">
        <v>3.8424999999999998</v>
      </c>
      <c r="G349" s="79">
        <f t="shared" si="5"/>
        <v>1.3992</v>
      </c>
      <c r="H349" s="82"/>
      <c r="I349" s="62">
        <v>40.4</v>
      </c>
      <c r="J349" s="128"/>
      <c r="K349"/>
    </row>
    <row r="350" spans="1:11" ht="16.5" thickBot="1" x14ac:dyDescent="0.3">
      <c r="A350" s="91" t="s">
        <v>397</v>
      </c>
      <c r="B350" s="131"/>
      <c r="C350" s="92">
        <v>3461993</v>
      </c>
      <c r="D350" s="91" t="s">
        <v>569</v>
      </c>
      <c r="E350" s="82">
        <v>2.2980999999999998</v>
      </c>
      <c r="F350" s="82">
        <v>3.6187999999999998</v>
      </c>
      <c r="G350" s="79">
        <f t="shared" si="5"/>
        <v>1.3207</v>
      </c>
      <c r="H350" s="82"/>
      <c r="I350" s="62">
        <v>38.9</v>
      </c>
      <c r="J350" s="128"/>
      <c r="K350"/>
    </row>
    <row r="351" spans="1:11" ht="16.5" thickBot="1" x14ac:dyDescent="0.3">
      <c r="A351" s="91" t="s">
        <v>398</v>
      </c>
      <c r="B351" s="131"/>
      <c r="C351" s="92">
        <v>3461592</v>
      </c>
      <c r="D351" s="91" t="s">
        <v>569</v>
      </c>
      <c r="E351" s="82">
        <v>3.9878999999999998</v>
      </c>
      <c r="F351" s="82">
        <v>6.2194000000000003</v>
      </c>
      <c r="G351" s="79">
        <f t="shared" si="5"/>
        <v>2.2315000000000005</v>
      </c>
      <c r="H351" s="82"/>
      <c r="I351" s="62">
        <v>68.5</v>
      </c>
      <c r="J351" s="128"/>
      <c r="K351"/>
    </row>
    <row r="352" spans="1:11" ht="16.5" thickBot="1" x14ac:dyDescent="0.3">
      <c r="A352" s="91" t="s">
        <v>399</v>
      </c>
      <c r="B352" s="131"/>
      <c r="C352" s="92">
        <v>3462001</v>
      </c>
      <c r="D352" s="91" t="s">
        <v>569</v>
      </c>
      <c r="E352" s="82">
        <v>1.6871</v>
      </c>
      <c r="F352" s="82">
        <v>3.109</v>
      </c>
      <c r="G352" s="79">
        <f t="shared" si="5"/>
        <v>1.4218999999999999</v>
      </c>
      <c r="H352" s="82"/>
      <c r="I352" s="62">
        <v>37.799999999999997</v>
      </c>
      <c r="J352" s="128"/>
      <c r="K352"/>
    </row>
    <row r="353" spans="1:11" ht="16.5" thickBot="1" x14ac:dyDescent="0.3">
      <c r="A353" s="91" t="s">
        <v>400</v>
      </c>
      <c r="B353" s="131"/>
      <c r="C353" s="92">
        <v>3461678</v>
      </c>
      <c r="D353" s="91" t="s">
        <v>569</v>
      </c>
      <c r="E353" s="82">
        <v>2.6478999999999999</v>
      </c>
      <c r="F353" s="82">
        <v>3.4624000000000001</v>
      </c>
      <c r="G353" s="79">
        <f t="shared" si="5"/>
        <v>0.81450000000000022</v>
      </c>
      <c r="H353" s="82"/>
      <c r="I353" s="62">
        <v>58.1</v>
      </c>
      <c r="J353" s="128"/>
      <c r="K353"/>
    </row>
    <row r="354" spans="1:11" ht="16.5" thickBot="1" x14ac:dyDescent="0.3">
      <c r="A354" s="91" t="s">
        <v>401</v>
      </c>
      <c r="B354" s="131"/>
      <c r="C354" s="92">
        <v>3461824</v>
      </c>
      <c r="D354" s="91" t="s">
        <v>569</v>
      </c>
      <c r="E354" s="82">
        <v>1.6126</v>
      </c>
      <c r="F354" s="82">
        <v>3.0314999999999999</v>
      </c>
      <c r="G354" s="79">
        <f t="shared" si="5"/>
        <v>1.4188999999999998</v>
      </c>
      <c r="H354" s="82"/>
      <c r="I354" s="62">
        <v>40.299999999999997</v>
      </c>
      <c r="J354" s="128"/>
      <c r="K354"/>
    </row>
    <row r="355" spans="1:11" ht="16.5" thickBot="1" x14ac:dyDescent="0.3">
      <c r="A355" s="91" t="s">
        <v>402</v>
      </c>
      <c r="B355" s="131"/>
      <c r="C355" s="92">
        <v>3461596</v>
      </c>
      <c r="D355" s="91" t="s">
        <v>569</v>
      </c>
      <c r="E355" s="82">
        <v>2.0668000000000002</v>
      </c>
      <c r="F355" s="82">
        <v>2.359</v>
      </c>
      <c r="G355" s="79">
        <f t="shared" si="5"/>
        <v>0.29219999999999979</v>
      </c>
      <c r="H355" s="82"/>
      <c r="I355" s="63">
        <v>39</v>
      </c>
      <c r="J355" s="128"/>
      <c r="K355"/>
    </row>
    <row r="356" spans="1:11" ht="16.5" thickBot="1" x14ac:dyDescent="0.3">
      <c r="A356" s="91" t="s">
        <v>403</v>
      </c>
      <c r="B356" s="131"/>
      <c r="C356" s="92">
        <v>3461812</v>
      </c>
      <c r="D356" s="91" t="s">
        <v>569</v>
      </c>
      <c r="E356" s="82">
        <v>3.1252</v>
      </c>
      <c r="F356" s="82">
        <v>4.9096000000000002</v>
      </c>
      <c r="G356" s="79">
        <f t="shared" si="5"/>
        <v>1.7844000000000002</v>
      </c>
      <c r="H356" s="82"/>
      <c r="I356" s="62">
        <v>68.7</v>
      </c>
      <c r="J356" s="128"/>
      <c r="K356"/>
    </row>
    <row r="357" spans="1:11" ht="16.5" thickBot="1" x14ac:dyDescent="0.3">
      <c r="A357" s="91" t="s">
        <v>404</v>
      </c>
      <c r="B357" s="131"/>
      <c r="C357" s="92">
        <v>3461665</v>
      </c>
      <c r="D357" s="91" t="s">
        <v>569</v>
      </c>
      <c r="E357" s="82">
        <v>2.4693999999999998</v>
      </c>
      <c r="F357" s="82">
        <v>3.8073999999999999</v>
      </c>
      <c r="G357" s="79">
        <f t="shared" si="5"/>
        <v>1.3380000000000001</v>
      </c>
      <c r="H357" s="82"/>
      <c r="I357" s="62">
        <v>37.9</v>
      </c>
      <c r="J357" s="128"/>
      <c r="K357"/>
    </row>
    <row r="358" spans="1:11" ht="16.5" thickBot="1" x14ac:dyDescent="0.3">
      <c r="A358" s="91" t="s">
        <v>405</v>
      </c>
      <c r="B358" s="131"/>
      <c r="C358" s="92">
        <v>3461715</v>
      </c>
      <c r="D358" s="91" t="s">
        <v>569</v>
      </c>
      <c r="E358" s="82">
        <v>3.5438000000000001</v>
      </c>
      <c r="F358" s="82">
        <v>4.9405999999999999</v>
      </c>
      <c r="G358" s="79">
        <f t="shared" si="5"/>
        <v>1.3967999999999998</v>
      </c>
      <c r="H358" s="82"/>
      <c r="I358" s="62">
        <v>58.1</v>
      </c>
      <c r="J358" s="128"/>
      <c r="K358"/>
    </row>
    <row r="359" spans="1:11" ht="16.5" thickBot="1" x14ac:dyDescent="0.3">
      <c r="A359" s="91" t="s">
        <v>406</v>
      </c>
      <c r="B359" s="131"/>
      <c r="C359" s="92">
        <v>3461718</v>
      </c>
      <c r="D359" s="91" t="s">
        <v>569</v>
      </c>
      <c r="E359" s="82">
        <v>2.4918</v>
      </c>
      <c r="F359" s="82">
        <v>3.8763000000000001</v>
      </c>
      <c r="G359" s="79">
        <f t="shared" si="5"/>
        <v>1.3845000000000001</v>
      </c>
      <c r="H359" s="82"/>
      <c r="I359" s="62">
        <v>40.4</v>
      </c>
      <c r="J359" s="128"/>
      <c r="K359"/>
    </row>
    <row r="360" spans="1:11" ht="16.5" thickBot="1" x14ac:dyDescent="0.3">
      <c r="A360" s="91" t="s">
        <v>407</v>
      </c>
      <c r="B360" s="131"/>
      <c r="C360" s="92">
        <v>3461880</v>
      </c>
      <c r="D360" s="91" t="s">
        <v>569</v>
      </c>
      <c r="E360" s="82">
        <v>2.2452000000000001</v>
      </c>
      <c r="F360" s="82">
        <v>3.6972</v>
      </c>
      <c r="G360" s="79">
        <f t="shared" si="5"/>
        <v>1.452</v>
      </c>
      <c r="H360" s="82"/>
      <c r="I360" s="62">
        <v>39.1</v>
      </c>
      <c r="J360" s="130"/>
      <c r="K360"/>
    </row>
    <row r="361" spans="1:11" ht="16.5" thickBot="1" x14ac:dyDescent="0.3">
      <c r="A361" s="91" t="s">
        <v>408</v>
      </c>
      <c r="B361" s="131"/>
      <c r="C361" s="92">
        <v>3461712</v>
      </c>
      <c r="D361" s="91" t="s">
        <v>569</v>
      </c>
      <c r="E361" s="82">
        <v>2.8166000000000002</v>
      </c>
      <c r="F361" s="82">
        <v>5.3442999999999996</v>
      </c>
      <c r="G361" s="79">
        <f t="shared" si="5"/>
        <v>2.5276999999999994</v>
      </c>
      <c r="H361" s="82"/>
      <c r="I361" s="62">
        <v>68.599999999999994</v>
      </c>
      <c r="J361" s="128"/>
      <c r="K361"/>
    </row>
    <row r="362" spans="1:11" ht="16.5" thickBot="1" x14ac:dyDescent="0.3">
      <c r="A362" s="91" t="s">
        <v>409</v>
      </c>
      <c r="B362" s="131"/>
      <c r="C362" s="92">
        <v>3461710</v>
      </c>
      <c r="D362" s="91" t="s">
        <v>569</v>
      </c>
      <c r="E362" s="82">
        <v>1.8072999999999999</v>
      </c>
      <c r="F362" s="82">
        <v>2.6585999999999999</v>
      </c>
      <c r="G362" s="79">
        <f t="shared" si="5"/>
        <v>0.85129999999999995</v>
      </c>
      <c r="H362" s="82"/>
      <c r="I362" s="62">
        <v>37.700000000000003</v>
      </c>
      <c r="J362" s="128"/>
      <c r="K362"/>
    </row>
    <row r="363" spans="1:11" ht="16.5" thickBot="1" x14ac:dyDescent="0.3">
      <c r="A363" s="91" t="s">
        <v>410</v>
      </c>
      <c r="B363" s="131"/>
      <c r="C363" s="92">
        <v>3461711</v>
      </c>
      <c r="D363" s="91" t="s">
        <v>569</v>
      </c>
      <c r="E363" s="82">
        <v>3.661</v>
      </c>
      <c r="F363" s="82">
        <v>5.5778999999999996</v>
      </c>
      <c r="G363" s="79">
        <f t="shared" si="5"/>
        <v>1.9168999999999996</v>
      </c>
      <c r="H363" s="82"/>
      <c r="I363" s="62">
        <v>58.1</v>
      </c>
      <c r="J363" s="128"/>
      <c r="K363"/>
    </row>
    <row r="364" spans="1:11" ht="16.5" thickBot="1" x14ac:dyDescent="0.3">
      <c r="A364" s="91" t="s">
        <v>411</v>
      </c>
      <c r="B364" s="131"/>
      <c r="C364" s="92">
        <v>3461796</v>
      </c>
      <c r="D364" s="91" t="s">
        <v>569</v>
      </c>
      <c r="E364" s="82">
        <v>2.5150000000000001</v>
      </c>
      <c r="F364" s="82">
        <v>3.6419000000000001</v>
      </c>
      <c r="G364" s="79">
        <f t="shared" si="5"/>
        <v>1.1269</v>
      </c>
      <c r="H364" s="82"/>
      <c r="I364" s="62">
        <v>40.5</v>
      </c>
      <c r="J364" s="128"/>
      <c r="K364"/>
    </row>
    <row r="365" spans="1:11" ht="16.5" thickBot="1" x14ac:dyDescent="0.3">
      <c r="A365" s="91" t="s">
        <v>412</v>
      </c>
      <c r="B365" s="131"/>
      <c r="C365" s="92">
        <v>3461709</v>
      </c>
      <c r="D365" s="91" t="s">
        <v>569</v>
      </c>
      <c r="E365" s="82">
        <v>2.6265000000000001</v>
      </c>
      <c r="F365" s="82">
        <v>3.9698000000000002</v>
      </c>
      <c r="G365" s="79">
        <f t="shared" si="5"/>
        <v>1.3433000000000002</v>
      </c>
      <c r="H365" s="82"/>
      <c r="I365" s="62">
        <v>39.1</v>
      </c>
      <c r="J365" s="128"/>
      <c r="K365"/>
    </row>
    <row r="366" spans="1:11" ht="16.5" thickBot="1" x14ac:dyDescent="0.3">
      <c r="A366" s="91" t="s">
        <v>413</v>
      </c>
      <c r="B366" s="131"/>
      <c r="C366" s="92">
        <v>3461788</v>
      </c>
      <c r="D366" s="91" t="s">
        <v>569</v>
      </c>
      <c r="E366" s="82">
        <v>4.1463000000000001</v>
      </c>
      <c r="F366" s="82">
        <v>6.2720000000000002</v>
      </c>
      <c r="G366" s="79">
        <f t="shared" si="5"/>
        <v>2.1257000000000001</v>
      </c>
      <c r="H366" s="82"/>
      <c r="I366" s="62">
        <v>68.8</v>
      </c>
      <c r="J366" s="128"/>
      <c r="K366"/>
    </row>
    <row r="367" spans="1:11" ht="16.5" thickBot="1" x14ac:dyDescent="0.3">
      <c r="A367" s="91" t="s">
        <v>414</v>
      </c>
      <c r="B367" s="131"/>
      <c r="C367" s="92">
        <v>3461787</v>
      </c>
      <c r="D367" s="91" t="s">
        <v>569</v>
      </c>
      <c r="E367" s="82">
        <v>2.3142</v>
      </c>
      <c r="F367" s="82">
        <v>3.6374</v>
      </c>
      <c r="G367" s="79">
        <f t="shared" si="5"/>
        <v>1.3231999999999999</v>
      </c>
      <c r="H367" s="82"/>
      <c r="I367" s="62">
        <v>37.700000000000003</v>
      </c>
      <c r="J367" s="128"/>
      <c r="K367"/>
    </row>
    <row r="368" spans="1:11" ht="16.5" thickBot="1" x14ac:dyDescent="0.3">
      <c r="A368" s="91" t="s">
        <v>415</v>
      </c>
      <c r="B368" s="131"/>
      <c r="C368" s="92">
        <v>3461843</v>
      </c>
      <c r="D368" s="91" t="s">
        <v>569</v>
      </c>
      <c r="E368" s="82">
        <v>2.1194000000000002</v>
      </c>
      <c r="F368" s="82">
        <v>3.9815</v>
      </c>
      <c r="G368" s="79">
        <f t="shared" si="5"/>
        <v>1.8620999999999999</v>
      </c>
      <c r="H368" s="82"/>
      <c r="I368" s="62">
        <v>58.1</v>
      </c>
      <c r="J368" s="128"/>
      <c r="K368"/>
    </row>
    <row r="369" spans="1:11" ht="16.5" thickBot="1" x14ac:dyDescent="0.3">
      <c r="A369" s="91" t="s">
        <v>416</v>
      </c>
      <c r="B369" s="131"/>
      <c r="C369" s="92">
        <v>3461789</v>
      </c>
      <c r="D369" s="91" t="s">
        <v>569</v>
      </c>
      <c r="E369" s="82">
        <v>2.1539999999999999</v>
      </c>
      <c r="F369" s="82">
        <v>2.8319999999999999</v>
      </c>
      <c r="G369" s="79">
        <f t="shared" si="5"/>
        <v>0.67799999999999994</v>
      </c>
      <c r="H369" s="82"/>
      <c r="I369" s="62">
        <v>40.200000000000003</v>
      </c>
      <c r="J369" s="128"/>
      <c r="K369"/>
    </row>
    <row r="370" spans="1:11" ht="16.5" thickBot="1" x14ac:dyDescent="0.3">
      <c r="A370" s="91" t="s">
        <v>417</v>
      </c>
      <c r="B370" s="131"/>
      <c r="C370" s="92">
        <v>3461783</v>
      </c>
      <c r="D370" s="91" t="s">
        <v>569</v>
      </c>
      <c r="E370" s="82">
        <v>2.5013999999999998</v>
      </c>
      <c r="F370" s="82">
        <v>3.8048000000000002</v>
      </c>
      <c r="G370" s="79">
        <f t="shared" si="5"/>
        <v>1.3034000000000003</v>
      </c>
      <c r="H370" s="82"/>
      <c r="I370" s="62">
        <v>39.1</v>
      </c>
      <c r="J370" s="128"/>
      <c r="K370"/>
    </row>
    <row r="371" spans="1:11" ht="16.5" thickBot="1" x14ac:dyDescent="0.3">
      <c r="A371" s="91" t="s">
        <v>418</v>
      </c>
      <c r="B371" s="131"/>
      <c r="C371" s="92">
        <v>3462095</v>
      </c>
      <c r="D371" s="91" t="s">
        <v>569</v>
      </c>
      <c r="E371" s="82">
        <v>1.2632000000000001</v>
      </c>
      <c r="F371" s="82">
        <v>1.2632000000000001</v>
      </c>
      <c r="G371" s="110">
        <f t="shared" si="5"/>
        <v>0</v>
      </c>
      <c r="H371" s="82">
        <f>I371*0.026</f>
        <v>1.7914000000000001</v>
      </c>
      <c r="I371" s="62">
        <v>68.900000000000006</v>
      </c>
      <c r="J371" s="128"/>
      <c r="K371"/>
    </row>
    <row r="372" spans="1:11" ht="16.5" thickBot="1" x14ac:dyDescent="0.3">
      <c r="A372" s="91" t="s">
        <v>419</v>
      </c>
      <c r="B372" s="131"/>
      <c r="C372" s="92">
        <v>3461947</v>
      </c>
      <c r="D372" s="91" t="s">
        <v>569</v>
      </c>
      <c r="E372" s="82">
        <v>2.2338</v>
      </c>
      <c r="F372" s="82">
        <v>3.4468999999999999</v>
      </c>
      <c r="G372" s="79">
        <f t="shared" si="5"/>
        <v>1.2130999999999998</v>
      </c>
      <c r="H372" s="82"/>
      <c r="I372" s="62">
        <v>37.700000000000003</v>
      </c>
      <c r="J372" s="128"/>
      <c r="K372"/>
    </row>
    <row r="373" spans="1:11" ht="16.5" thickBot="1" x14ac:dyDescent="0.3">
      <c r="A373" s="91" t="s">
        <v>420</v>
      </c>
      <c r="B373" s="131"/>
      <c r="C373" s="92">
        <v>3462082</v>
      </c>
      <c r="D373" s="91" t="s">
        <v>569</v>
      </c>
      <c r="E373" s="82">
        <v>3.0169999999999999</v>
      </c>
      <c r="F373" s="82">
        <v>4.5765000000000002</v>
      </c>
      <c r="G373" s="79">
        <f t="shared" si="5"/>
        <v>1.5595000000000003</v>
      </c>
      <c r="H373" s="82"/>
      <c r="I373" s="63">
        <v>58</v>
      </c>
      <c r="J373" s="128"/>
      <c r="K373"/>
    </row>
    <row r="374" spans="1:11" ht="16.5" thickBot="1" x14ac:dyDescent="0.3">
      <c r="A374" s="91" t="s">
        <v>421</v>
      </c>
      <c r="B374" s="131"/>
      <c r="C374" s="92">
        <v>3462084</v>
      </c>
      <c r="D374" s="91" t="s">
        <v>569</v>
      </c>
      <c r="E374" s="82">
        <v>2.0329999999999999</v>
      </c>
      <c r="F374" s="82">
        <v>3.0152000000000001</v>
      </c>
      <c r="G374" s="79">
        <f t="shared" si="5"/>
        <v>0.98220000000000018</v>
      </c>
      <c r="H374" s="82"/>
      <c r="I374" s="62">
        <v>40.200000000000003</v>
      </c>
      <c r="J374" s="128"/>
      <c r="K374"/>
    </row>
    <row r="375" spans="1:11" ht="16.5" thickBot="1" x14ac:dyDescent="0.3">
      <c r="A375" s="91" t="s">
        <v>422</v>
      </c>
      <c r="B375" s="131"/>
      <c r="C375" s="92">
        <v>3462087</v>
      </c>
      <c r="D375" s="91" t="s">
        <v>569</v>
      </c>
      <c r="E375" s="82">
        <v>2.3536999999999999</v>
      </c>
      <c r="F375" s="82">
        <v>3.8828999999999998</v>
      </c>
      <c r="G375" s="79">
        <f t="shared" si="5"/>
        <v>1.5291999999999999</v>
      </c>
      <c r="H375" s="82"/>
      <c r="I375" s="62">
        <v>39.200000000000003</v>
      </c>
      <c r="J375" s="128"/>
      <c r="K375"/>
    </row>
    <row r="376" spans="1:11" ht="16.5" thickBot="1" x14ac:dyDescent="0.3">
      <c r="A376" s="91" t="s">
        <v>423</v>
      </c>
      <c r="B376" s="131"/>
      <c r="C376" s="92">
        <v>3461845</v>
      </c>
      <c r="D376" s="91" t="s">
        <v>569</v>
      </c>
      <c r="E376" s="82">
        <v>4.0210999999999997</v>
      </c>
      <c r="F376" s="82">
        <v>6.2431000000000001</v>
      </c>
      <c r="G376" s="79">
        <f t="shared" si="5"/>
        <v>2.2220000000000004</v>
      </c>
      <c r="H376" s="82"/>
      <c r="I376" s="62">
        <v>68.599999999999994</v>
      </c>
      <c r="J376" s="128"/>
      <c r="K376"/>
    </row>
    <row r="377" spans="1:11" ht="16.5" thickBot="1" x14ac:dyDescent="0.3">
      <c r="A377" s="91" t="s">
        <v>424</v>
      </c>
      <c r="B377" s="131"/>
      <c r="C377" s="92">
        <v>3461844</v>
      </c>
      <c r="D377" s="91" t="s">
        <v>569</v>
      </c>
      <c r="E377" s="82">
        <v>1.9435</v>
      </c>
      <c r="F377" s="82">
        <v>2.9712000000000001</v>
      </c>
      <c r="G377" s="79">
        <f t="shared" si="5"/>
        <v>1.0277000000000001</v>
      </c>
      <c r="H377" s="82"/>
      <c r="I377" s="62">
        <v>37.4</v>
      </c>
      <c r="J377" s="128"/>
      <c r="K377"/>
    </row>
    <row r="378" spans="1:11" ht="16.5" thickBot="1" x14ac:dyDescent="0.3">
      <c r="A378" s="91" t="s">
        <v>425</v>
      </c>
      <c r="B378" s="131"/>
      <c r="C378" s="92">
        <v>3461640</v>
      </c>
      <c r="D378" s="91" t="s">
        <v>569</v>
      </c>
      <c r="E378" s="82">
        <v>3.6236000000000002</v>
      </c>
      <c r="F378" s="82">
        <v>5.7984</v>
      </c>
      <c r="G378" s="79">
        <f t="shared" si="5"/>
        <v>2.1747999999999998</v>
      </c>
      <c r="H378" s="82"/>
      <c r="I378" s="63">
        <v>58</v>
      </c>
      <c r="J378" s="128"/>
      <c r="K378"/>
    </row>
    <row r="379" spans="1:11" ht="16.5" thickBot="1" x14ac:dyDescent="0.3">
      <c r="A379" s="91" t="s">
        <v>426</v>
      </c>
      <c r="B379" s="131"/>
      <c r="C379" s="92">
        <v>3461934</v>
      </c>
      <c r="D379" s="91" t="s">
        <v>569</v>
      </c>
      <c r="E379" s="82">
        <v>0.87209999999999999</v>
      </c>
      <c r="F379" s="82">
        <v>0.87209999999999999</v>
      </c>
      <c r="G379" s="110">
        <f t="shared" si="5"/>
        <v>0</v>
      </c>
      <c r="H379" s="82">
        <f>I379*0.026</f>
        <v>1.0426</v>
      </c>
      <c r="I379" s="62">
        <v>40.1</v>
      </c>
      <c r="J379" s="128"/>
      <c r="K379"/>
    </row>
    <row r="380" spans="1:11" ht="16.5" thickBot="1" x14ac:dyDescent="0.3">
      <c r="A380" s="91" t="s">
        <v>427</v>
      </c>
      <c r="B380" s="131"/>
      <c r="C380" s="92">
        <v>3461852</v>
      </c>
      <c r="D380" s="91" t="s">
        <v>569</v>
      </c>
      <c r="E380" s="82">
        <v>2.3435000000000001</v>
      </c>
      <c r="F380" s="82">
        <v>3.5575000000000001</v>
      </c>
      <c r="G380" s="79">
        <f t="shared" si="5"/>
        <v>1.214</v>
      </c>
      <c r="H380" s="82"/>
      <c r="I380" s="62">
        <v>39.200000000000003</v>
      </c>
      <c r="J380" s="128"/>
      <c r="K380"/>
    </row>
    <row r="381" spans="1:11" ht="16.5" thickBot="1" x14ac:dyDescent="0.3">
      <c r="A381" s="91" t="s">
        <v>428</v>
      </c>
      <c r="B381" s="131"/>
      <c r="C381" s="92">
        <v>3461848</v>
      </c>
      <c r="D381" s="91" t="s">
        <v>569</v>
      </c>
      <c r="E381" s="82">
        <v>4.0156000000000001</v>
      </c>
      <c r="F381" s="82">
        <v>6.4066000000000001</v>
      </c>
      <c r="G381" s="79">
        <f t="shared" si="5"/>
        <v>2.391</v>
      </c>
      <c r="H381" s="82"/>
      <c r="I381" s="63">
        <v>69</v>
      </c>
      <c r="J381" s="128"/>
      <c r="K381"/>
    </row>
    <row r="382" spans="1:11" ht="16.5" thickBot="1" x14ac:dyDescent="0.3">
      <c r="A382" s="91" t="s">
        <v>429</v>
      </c>
      <c r="B382" s="131"/>
      <c r="C382" s="92">
        <v>3462088</v>
      </c>
      <c r="D382" s="91" t="s">
        <v>569</v>
      </c>
      <c r="E382" s="82">
        <v>2.4239000000000002</v>
      </c>
      <c r="F382" s="82">
        <v>3.7018</v>
      </c>
      <c r="G382" s="79">
        <f t="shared" si="5"/>
        <v>1.2778999999999998</v>
      </c>
      <c r="H382" s="82"/>
      <c r="I382" s="62">
        <v>37.700000000000003</v>
      </c>
      <c r="J382" s="128"/>
      <c r="K382"/>
    </row>
    <row r="383" spans="1:11" ht="16.5" thickBot="1" x14ac:dyDescent="0.3">
      <c r="A383" s="91" t="s">
        <v>430</v>
      </c>
      <c r="B383" s="131"/>
      <c r="C383" s="92">
        <v>3461842</v>
      </c>
      <c r="D383" s="91" t="s">
        <v>569</v>
      </c>
      <c r="E383" s="82">
        <v>3.6539000000000001</v>
      </c>
      <c r="F383" s="82">
        <v>6.1117999999999997</v>
      </c>
      <c r="G383" s="79">
        <f t="shared" si="5"/>
        <v>2.4578999999999995</v>
      </c>
      <c r="H383" s="82"/>
      <c r="I383" s="62">
        <v>58.1</v>
      </c>
      <c r="J383" s="128"/>
      <c r="K383"/>
    </row>
    <row r="384" spans="1:11" ht="16.5" thickBot="1" x14ac:dyDescent="0.3">
      <c r="A384" s="91" t="s">
        <v>431</v>
      </c>
      <c r="B384" s="131"/>
      <c r="C384" s="92">
        <v>3461849</v>
      </c>
      <c r="D384" s="91" t="s">
        <v>569</v>
      </c>
      <c r="E384" s="82">
        <v>2.6936</v>
      </c>
      <c r="F384" s="82">
        <v>3.9632000000000001</v>
      </c>
      <c r="G384" s="79">
        <f t="shared" si="5"/>
        <v>1.2696000000000001</v>
      </c>
      <c r="H384" s="82"/>
      <c r="I384" s="62">
        <v>40.1</v>
      </c>
      <c r="J384" s="128"/>
      <c r="K384"/>
    </row>
    <row r="385" spans="1:11" ht="16.5" thickBot="1" x14ac:dyDescent="0.3">
      <c r="A385" s="91" t="s">
        <v>432</v>
      </c>
      <c r="B385" s="131"/>
      <c r="C385" s="92">
        <v>3461851</v>
      </c>
      <c r="D385" s="91" t="s">
        <v>569</v>
      </c>
      <c r="E385" s="82">
        <v>2.0084</v>
      </c>
      <c r="F385" s="82">
        <v>3.0390999999999999</v>
      </c>
      <c r="G385" s="79">
        <f t="shared" si="5"/>
        <v>1.0306999999999999</v>
      </c>
      <c r="H385" s="82"/>
      <c r="I385" s="62">
        <v>39.1</v>
      </c>
      <c r="J385" s="128"/>
      <c r="K385"/>
    </row>
    <row r="386" spans="1:11" ht="16.5" thickBot="1" x14ac:dyDescent="0.3">
      <c r="A386" s="91" t="s">
        <v>433</v>
      </c>
      <c r="B386" s="131"/>
      <c r="C386" s="92">
        <v>3461840</v>
      </c>
      <c r="D386" s="91" t="s">
        <v>569</v>
      </c>
      <c r="E386" s="82">
        <v>3.5181</v>
      </c>
      <c r="F386" s="82">
        <v>5.7157999999999998</v>
      </c>
      <c r="G386" s="79">
        <f t="shared" si="5"/>
        <v>2.1976999999999998</v>
      </c>
      <c r="H386" s="82"/>
      <c r="I386" s="62">
        <v>68.599999999999994</v>
      </c>
      <c r="J386" s="128"/>
      <c r="K386"/>
    </row>
    <row r="387" spans="1:11" ht="16.5" thickBot="1" x14ac:dyDescent="0.3">
      <c r="A387" s="91" t="s">
        <v>434</v>
      </c>
      <c r="B387" s="131"/>
      <c r="C387" s="92">
        <v>3461850</v>
      </c>
      <c r="D387" s="91" t="s">
        <v>569</v>
      </c>
      <c r="E387" s="82">
        <v>1.9466000000000001</v>
      </c>
      <c r="F387" s="82">
        <v>2.9346999999999999</v>
      </c>
      <c r="G387" s="79">
        <f t="shared" si="5"/>
        <v>0.98809999999999976</v>
      </c>
      <c r="H387" s="82"/>
      <c r="I387" s="62">
        <v>37.799999999999997</v>
      </c>
      <c r="J387" s="128"/>
      <c r="K387"/>
    </row>
    <row r="388" spans="1:11" ht="16.5" thickBot="1" x14ac:dyDescent="0.3">
      <c r="A388" s="91" t="s">
        <v>435</v>
      </c>
      <c r="B388" s="131"/>
      <c r="C388" s="92">
        <v>3461591</v>
      </c>
      <c r="D388" s="91" t="s">
        <v>569</v>
      </c>
      <c r="E388" s="82">
        <v>3.831</v>
      </c>
      <c r="F388" s="82">
        <v>5.8144</v>
      </c>
      <c r="G388" s="79">
        <f t="shared" si="5"/>
        <v>1.9834000000000001</v>
      </c>
      <c r="H388" s="82"/>
      <c r="I388" s="62">
        <v>58.1</v>
      </c>
      <c r="J388" s="128"/>
      <c r="K388"/>
    </row>
    <row r="389" spans="1:11" ht="16.5" thickBot="1" x14ac:dyDescent="0.3">
      <c r="A389" s="91" t="s">
        <v>436</v>
      </c>
      <c r="B389" s="131"/>
      <c r="C389" s="92">
        <v>3461597</v>
      </c>
      <c r="D389" s="91" t="s">
        <v>569</v>
      </c>
      <c r="E389" s="82">
        <v>2.4211</v>
      </c>
      <c r="F389" s="82">
        <v>3.6888999999999998</v>
      </c>
      <c r="G389" s="79">
        <f t="shared" si="5"/>
        <v>1.2677999999999998</v>
      </c>
      <c r="H389" s="82"/>
      <c r="I389" s="63">
        <v>40</v>
      </c>
      <c r="J389" s="128"/>
      <c r="K389"/>
    </row>
    <row r="390" spans="1:11" ht="16.5" thickBot="1" x14ac:dyDescent="0.3">
      <c r="A390" s="91" t="s">
        <v>437</v>
      </c>
      <c r="B390" s="131"/>
      <c r="C390" s="92">
        <v>3461941</v>
      </c>
      <c r="D390" s="91" t="s">
        <v>569</v>
      </c>
      <c r="E390" s="82">
        <v>2.1341999999999999</v>
      </c>
      <c r="F390" s="82">
        <v>3.5104000000000002</v>
      </c>
      <c r="G390" s="79">
        <f t="shared" si="5"/>
        <v>1.3762000000000003</v>
      </c>
      <c r="H390" s="82"/>
      <c r="I390" s="63">
        <v>39</v>
      </c>
      <c r="J390" s="128"/>
      <c r="K390"/>
    </row>
    <row r="391" spans="1:11" ht="16.5" thickBot="1" x14ac:dyDescent="0.3">
      <c r="A391" s="91" t="s">
        <v>438</v>
      </c>
      <c r="B391" s="131"/>
      <c r="C391" s="92">
        <v>3461601</v>
      </c>
      <c r="D391" s="91" t="s">
        <v>569</v>
      </c>
      <c r="E391" s="82">
        <v>3.1335999999999999</v>
      </c>
      <c r="F391" s="82">
        <v>5.0361000000000002</v>
      </c>
      <c r="G391" s="79">
        <f t="shared" si="5"/>
        <v>1.9025000000000003</v>
      </c>
      <c r="H391" s="82"/>
      <c r="I391" s="62">
        <v>68.7</v>
      </c>
      <c r="J391" s="128"/>
      <c r="K391"/>
    </row>
    <row r="392" spans="1:11" ht="16.5" thickBot="1" x14ac:dyDescent="0.3">
      <c r="A392" s="91" t="s">
        <v>439</v>
      </c>
      <c r="B392" s="131"/>
      <c r="C392" s="92">
        <v>3461598</v>
      </c>
      <c r="D392" s="91" t="s">
        <v>569</v>
      </c>
      <c r="E392" s="82">
        <v>1.9521999999999999</v>
      </c>
      <c r="F392" s="82">
        <v>2.7216999999999998</v>
      </c>
      <c r="G392" s="79">
        <f t="shared" ref="G392:G455" si="6">F392-E392</f>
        <v>0.76949999999999985</v>
      </c>
      <c r="H392" s="82"/>
      <c r="I392" s="62">
        <v>37.6</v>
      </c>
      <c r="J392" s="128"/>
      <c r="K392"/>
    </row>
    <row r="393" spans="1:11" ht="16.5" thickBot="1" x14ac:dyDescent="0.3">
      <c r="A393" s="91" t="s">
        <v>440</v>
      </c>
      <c r="B393" s="131"/>
      <c r="C393" s="92">
        <v>3461794</v>
      </c>
      <c r="D393" s="91" t="s">
        <v>570</v>
      </c>
      <c r="E393" s="82">
        <v>3.3079999999999998</v>
      </c>
      <c r="F393" s="82">
        <v>5.1615000000000002</v>
      </c>
      <c r="G393" s="79">
        <f t="shared" si="6"/>
        <v>1.8535000000000004</v>
      </c>
      <c r="H393" s="82"/>
      <c r="I393" s="62">
        <v>58.1</v>
      </c>
      <c r="J393" s="128"/>
      <c r="K393"/>
    </row>
    <row r="394" spans="1:11" ht="16.5" thickBot="1" x14ac:dyDescent="0.3">
      <c r="A394" s="91" t="s">
        <v>441</v>
      </c>
      <c r="B394" s="131"/>
      <c r="C394" s="92">
        <v>3461599</v>
      </c>
      <c r="D394" s="91" t="s">
        <v>569</v>
      </c>
      <c r="E394" s="82">
        <v>1.2151000000000001</v>
      </c>
      <c r="F394" s="82">
        <v>1.2957000000000001</v>
      </c>
      <c r="G394" s="79">
        <f t="shared" si="6"/>
        <v>8.0600000000000005E-2</v>
      </c>
      <c r="H394" s="82"/>
      <c r="I394" s="62">
        <v>40.1</v>
      </c>
      <c r="J394" s="128"/>
      <c r="K394"/>
    </row>
    <row r="395" spans="1:11" ht="16.5" thickBot="1" x14ac:dyDescent="0.3">
      <c r="A395" s="91" t="s">
        <v>442</v>
      </c>
      <c r="B395" s="131"/>
      <c r="C395" s="92">
        <v>3461587</v>
      </c>
      <c r="D395" s="91" t="s">
        <v>569</v>
      </c>
      <c r="E395" s="82">
        <v>2.4314</v>
      </c>
      <c r="F395" s="82">
        <v>3.7511999999999999</v>
      </c>
      <c r="G395" s="79">
        <f t="shared" si="6"/>
        <v>1.3197999999999999</v>
      </c>
      <c r="H395" s="82"/>
      <c r="I395" s="62">
        <v>38.9</v>
      </c>
      <c r="J395" s="128"/>
      <c r="K395"/>
    </row>
    <row r="396" spans="1:11" ht="16.5" thickBot="1" x14ac:dyDescent="0.3">
      <c r="A396" s="91" t="s">
        <v>443</v>
      </c>
      <c r="B396" s="131"/>
      <c r="C396" s="92">
        <v>3461720</v>
      </c>
      <c r="D396" s="91" t="s">
        <v>569</v>
      </c>
      <c r="E396" s="82">
        <v>0.94040000000000001</v>
      </c>
      <c r="F396" s="82">
        <v>1.51</v>
      </c>
      <c r="G396" s="79">
        <f t="shared" si="6"/>
        <v>0.5696</v>
      </c>
      <c r="H396" s="82"/>
      <c r="I396" s="62">
        <v>68.599999999999994</v>
      </c>
      <c r="J396" s="128"/>
      <c r="K396"/>
    </row>
    <row r="397" spans="1:11" ht="16.5" thickBot="1" x14ac:dyDescent="0.3">
      <c r="A397" s="91" t="s">
        <v>444</v>
      </c>
      <c r="B397" s="131"/>
      <c r="C397" s="92">
        <v>3461792</v>
      </c>
      <c r="D397" s="91" t="s">
        <v>569</v>
      </c>
      <c r="E397" s="82">
        <v>0.6915</v>
      </c>
      <c r="F397" s="82">
        <v>0.86629999999999996</v>
      </c>
      <c r="G397" s="79">
        <f t="shared" si="6"/>
        <v>0.17479999999999996</v>
      </c>
      <c r="H397" s="82"/>
      <c r="I397" s="62">
        <v>37.5</v>
      </c>
      <c r="J397" s="128"/>
      <c r="K397"/>
    </row>
    <row r="398" spans="1:11" ht="16.5" thickBot="1" x14ac:dyDescent="0.3">
      <c r="A398" s="91" t="s">
        <v>445</v>
      </c>
      <c r="B398" s="131"/>
      <c r="C398" s="92">
        <v>3461588</v>
      </c>
      <c r="D398" s="91" t="s">
        <v>569</v>
      </c>
      <c r="E398" s="82">
        <v>0.31209999999999999</v>
      </c>
      <c r="F398" s="82">
        <v>0.54879999999999995</v>
      </c>
      <c r="G398" s="79">
        <f t="shared" si="6"/>
        <v>0.23669999999999997</v>
      </c>
      <c r="H398" s="82"/>
      <c r="I398" s="63">
        <v>58</v>
      </c>
      <c r="J398" s="128"/>
      <c r="K398"/>
    </row>
    <row r="399" spans="1:11" ht="16.5" thickBot="1" x14ac:dyDescent="0.3">
      <c r="A399" s="91" t="s">
        <v>446</v>
      </c>
      <c r="B399" s="131"/>
      <c r="C399" s="92">
        <v>3461795</v>
      </c>
      <c r="D399" s="91" t="s">
        <v>569</v>
      </c>
      <c r="E399" s="82">
        <v>0.1628</v>
      </c>
      <c r="F399" s="82">
        <v>0.97799999999999998</v>
      </c>
      <c r="G399" s="79">
        <f t="shared" si="6"/>
        <v>0.81519999999999992</v>
      </c>
      <c r="H399" s="82"/>
      <c r="I399" s="63">
        <v>40</v>
      </c>
      <c r="J399" s="128"/>
      <c r="K399"/>
    </row>
    <row r="400" spans="1:11" ht="16.5" thickBot="1" x14ac:dyDescent="0.3">
      <c r="A400" s="91" t="s">
        <v>447</v>
      </c>
      <c r="B400" s="131"/>
      <c r="C400" s="98">
        <v>3461784</v>
      </c>
      <c r="D400" s="91" t="s">
        <v>569</v>
      </c>
      <c r="E400" s="82">
        <v>0.6915</v>
      </c>
      <c r="F400" s="82">
        <v>0.88839999999999997</v>
      </c>
      <c r="G400" s="79">
        <f t="shared" si="6"/>
        <v>0.19689999999999996</v>
      </c>
      <c r="H400" s="82"/>
      <c r="I400" s="62">
        <v>39.1</v>
      </c>
      <c r="J400" s="128"/>
      <c r="K400"/>
    </row>
    <row r="401" spans="1:11" ht="16.5" thickBot="1" x14ac:dyDescent="0.3">
      <c r="A401" s="91" t="s">
        <v>448</v>
      </c>
      <c r="B401" s="131"/>
      <c r="C401" s="99">
        <v>3461782</v>
      </c>
      <c r="D401" s="91" t="s">
        <v>569</v>
      </c>
      <c r="E401" s="82">
        <v>6.1302000000000003</v>
      </c>
      <c r="F401" s="82">
        <v>8.7471999999999994</v>
      </c>
      <c r="G401" s="79">
        <f t="shared" si="6"/>
        <v>2.6169999999999991</v>
      </c>
      <c r="H401" s="82"/>
      <c r="I401" s="62">
        <v>83.2</v>
      </c>
      <c r="J401" s="128"/>
      <c r="K401"/>
    </row>
    <row r="402" spans="1:11" ht="16.5" thickBot="1" x14ac:dyDescent="0.3">
      <c r="A402" s="91" t="s">
        <v>449</v>
      </c>
      <c r="B402" s="131"/>
      <c r="C402" s="92">
        <v>3461791</v>
      </c>
      <c r="D402" s="91" t="s">
        <v>569</v>
      </c>
      <c r="E402" s="82">
        <v>4.8246000000000002</v>
      </c>
      <c r="F402" s="82">
        <v>6.2908999999999997</v>
      </c>
      <c r="G402" s="79">
        <f t="shared" si="6"/>
        <v>1.4662999999999995</v>
      </c>
      <c r="H402" s="82"/>
      <c r="I402" s="62">
        <v>58.4</v>
      </c>
      <c r="J402" s="128"/>
      <c r="K402"/>
    </row>
    <row r="403" spans="1:11" ht="16.5" thickBot="1" x14ac:dyDescent="0.3">
      <c r="A403" s="91" t="s">
        <v>450</v>
      </c>
      <c r="B403" s="131"/>
      <c r="C403" s="92">
        <v>3461719</v>
      </c>
      <c r="D403" s="91" t="s">
        <v>569</v>
      </c>
      <c r="E403" s="82">
        <v>2.7804000000000002</v>
      </c>
      <c r="F403" s="82">
        <v>4.2301000000000002</v>
      </c>
      <c r="G403" s="79">
        <f t="shared" si="6"/>
        <v>1.4497</v>
      </c>
      <c r="H403" s="82"/>
      <c r="I403" s="62">
        <v>37.6</v>
      </c>
      <c r="J403" s="128"/>
      <c r="K403"/>
    </row>
    <row r="404" spans="1:11" ht="16.5" thickBot="1" x14ac:dyDescent="0.3">
      <c r="A404" s="91" t="s">
        <v>451</v>
      </c>
      <c r="B404" s="131"/>
      <c r="C404" s="92">
        <v>3461790</v>
      </c>
      <c r="D404" s="91" t="s">
        <v>569</v>
      </c>
      <c r="E404" s="82">
        <v>4.4565999999999999</v>
      </c>
      <c r="F404" s="82">
        <v>6.5731000000000002</v>
      </c>
      <c r="G404" s="79">
        <f t="shared" si="6"/>
        <v>2.1165000000000003</v>
      </c>
      <c r="H404" s="82"/>
      <c r="I404" s="63">
        <v>53</v>
      </c>
      <c r="J404" s="128"/>
      <c r="K404"/>
    </row>
    <row r="405" spans="1:11" ht="16.5" thickBot="1" x14ac:dyDescent="0.3">
      <c r="A405" s="91" t="s">
        <v>452</v>
      </c>
      <c r="B405" s="131"/>
      <c r="C405" s="92">
        <v>3461717</v>
      </c>
      <c r="D405" s="91" t="s">
        <v>569</v>
      </c>
      <c r="E405" s="82">
        <v>3.4664000000000001</v>
      </c>
      <c r="F405" s="82">
        <v>5.2058</v>
      </c>
      <c r="G405" s="79">
        <f t="shared" si="6"/>
        <v>1.7393999999999998</v>
      </c>
      <c r="H405" s="82"/>
      <c r="I405" s="63">
        <v>41</v>
      </c>
      <c r="J405" s="128"/>
      <c r="K405"/>
    </row>
    <row r="406" spans="1:11" ht="16.5" thickBot="1" x14ac:dyDescent="0.3">
      <c r="A406" s="91" t="s">
        <v>453</v>
      </c>
      <c r="B406" s="131"/>
      <c r="C406" s="92">
        <v>3461714</v>
      </c>
      <c r="D406" s="91" t="s">
        <v>569</v>
      </c>
      <c r="E406" s="82">
        <v>3.3506</v>
      </c>
      <c r="F406" s="82">
        <v>4.9866000000000001</v>
      </c>
      <c r="G406" s="79">
        <f t="shared" si="6"/>
        <v>1.6360000000000001</v>
      </c>
      <c r="H406" s="82"/>
      <c r="I406" s="62">
        <v>39.200000000000003</v>
      </c>
      <c r="J406" s="128"/>
      <c r="K406"/>
    </row>
    <row r="407" spans="1:11" ht="16.5" thickBot="1" x14ac:dyDescent="0.3">
      <c r="A407" s="91" t="s">
        <v>454</v>
      </c>
      <c r="B407" s="131"/>
      <c r="C407" s="92">
        <v>3461690</v>
      </c>
      <c r="D407" s="91" t="s">
        <v>569</v>
      </c>
      <c r="E407" s="82">
        <v>6.9241999999999999</v>
      </c>
      <c r="F407" s="82">
        <v>9.2911000000000001</v>
      </c>
      <c r="G407" s="79">
        <f t="shared" si="6"/>
        <v>2.3669000000000002</v>
      </c>
      <c r="H407" s="82"/>
      <c r="I407" s="63">
        <v>84</v>
      </c>
      <c r="J407" s="128"/>
      <c r="K407"/>
    </row>
    <row r="408" spans="1:11" ht="16.5" thickBot="1" x14ac:dyDescent="0.3">
      <c r="A408" s="91" t="s">
        <v>455</v>
      </c>
      <c r="B408" s="131"/>
      <c r="C408" s="92">
        <v>3461680</v>
      </c>
      <c r="D408" s="91" t="s">
        <v>569</v>
      </c>
      <c r="E408" s="82">
        <v>4.3082000000000003</v>
      </c>
      <c r="F408" s="82">
        <v>6.1375000000000002</v>
      </c>
      <c r="G408" s="79">
        <f t="shared" si="6"/>
        <v>1.8292999999999999</v>
      </c>
      <c r="H408" s="82"/>
      <c r="I408" s="62">
        <v>57.5</v>
      </c>
      <c r="J408" s="128"/>
      <c r="K408"/>
    </row>
    <row r="409" spans="1:11" ht="16.5" thickBot="1" x14ac:dyDescent="0.3">
      <c r="A409" s="91" t="s">
        <v>456</v>
      </c>
      <c r="B409" s="131"/>
      <c r="C409" s="92">
        <v>3461686</v>
      </c>
      <c r="D409" s="91" t="s">
        <v>569</v>
      </c>
      <c r="E409" s="82">
        <v>2.8651</v>
      </c>
      <c r="F409" s="82">
        <v>4.2583000000000002</v>
      </c>
      <c r="G409" s="79">
        <f t="shared" si="6"/>
        <v>1.3932000000000002</v>
      </c>
      <c r="H409" s="82"/>
      <c r="I409" s="62">
        <v>37.5</v>
      </c>
      <c r="J409" s="128"/>
      <c r="K409"/>
    </row>
    <row r="410" spans="1:11" ht="16.5" thickBot="1" x14ac:dyDescent="0.3">
      <c r="A410" s="91" t="s">
        <v>457</v>
      </c>
      <c r="B410" s="131"/>
      <c r="C410" s="92">
        <v>3461708</v>
      </c>
      <c r="D410" s="91" t="s">
        <v>569</v>
      </c>
      <c r="E410" s="82">
        <v>4.8701999999999996</v>
      </c>
      <c r="F410" s="82">
        <v>6.0693999999999999</v>
      </c>
      <c r="G410" s="79">
        <f t="shared" si="6"/>
        <v>1.1992000000000003</v>
      </c>
      <c r="H410" s="82"/>
      <c r="I410" s="63">
        <v>52</v>
      </c>
      <c r="J410" s="128"/>
      <c r="K410"/>
    </row>
    <row r="411" spans="1:11" ht="16.5" thickBot="1" x14ac:dyDescent="0.3">
      <c r="A411" s="91" t="s">
        <v>458</v>
      </c>
      <c r="B411" s="131"/>
      <c r="C411" s="92">
        <v>3461688</v>
      </c>
      <c r="D411" s="91" t="s">
        <v>569</v>
      </c>
      <c r="E411" s="82">
        <v>3.8896000000000002</v>
      </c>
      <c r="F411" s="82">
        <v>5.5780000000000003</v>
      </c>
      <c r="G411" s="79">
        <f t="shared" si="6"/>
        <v>1.6884000000000001</v>
      </c>
      <c r="H411" s="82"/>
      <c r="I411" s="62">
        <v>41.1</v>
      </c>
      <c r="J411" s="128"/>
      <c r="K411"/>
    </row>
    <row r="412" spans="1:11" ht="16.5" thickBot="1" x14ac:dyDescent="0.3">
      <c r="A412" s="91" t="s">
        <v>459</v>
      </c>
      <c r="B412" s="131"/>
      <c r="C412" s="92">
        <v>3461684</v>
      </c>
      <c r="D412" s="91" t="s">
        <v>569</v>
      </c>
      <c r="E412" s="82">
        <v>3.2584</v>
      </c>
      <c r="F412" s="82">
        <v>4.5704000000000002</v>
      </c>
      <c r="G412" s="79">
        <f t="shared" si="6"/>
        <v>1.3120000000000003</v>
      </c>
      <c r="H412" s="82"/>
      <c r="I412" s="63">
        <v>39</v>
      </c>
      <c r="J412" s="128"/>
      <c r="K412"/>
    </row>
    <row r="413" spans="1:11" ht="16.5" thickBot="1" x14ac:dyDescent="0.3">
      <c r="A413" s="91" t="s">
        <v>460</v>
      </c>
      <c r="B413" s="131"/>
      <c r="C413" s="92">
        <v>3461673</v>
      </c>
      <c r="D413" s="91" t="s">
        <v>569</v>
      </c>
      <c r="E413" s="82">
        <v>6.0121000000000002</v>
      </c>
      <c r="F413" s="82">
        <v>8.7211999999999996</v>
      </c>
      <c r="G413" s="79">
        <f t="shared" si="6"/>
        <v>2.7090999999999994</v>
      </c>
      <c r="H413" s="82"/>
      <c r="I413" s="62">
        <v>84.2</v>
      </c>
      <c r="J413" s="128"/>
      <c r="K413"/>
    </row>
    <row r="414" spans="1:11" ht="16.5" thickBot="1" x14ac:dyDescent="0.3">
      <c r="A414" s="91" t="s">
        <v>461</v>
      </c>
      <c r="B414" s="131"/>
      <c r="C414" s="92">
        <v>3462043</v>
      </c>
      <c r="D414" s="91" t="s">
        <v>569</v>
      </c>
      <c r="E414" s="82">
        <v>3.8952</v>
      </c>
      <c r="F414" s="82">
        <v>5.5816999999999997</v>
      </c>
      <c r="G414" s="79">
        <f t="shared" si="6"/>
        <v>1.6864999999999997</v>
      </c>
      <c r="H414" s="82"/>
      <c r="I414" s="62">
        <v>57.3</v>
      </c>
      <c r="J414" s="128"/>
      <c r="K414"/>
    </row>
    <row r="415" spans="1:11" ht="16.5" thickBot="1" x14ac:dyDescent="0.3">
      <c r="A415" s="91" t="s">
        <v>462</v>
      </c>
      <c r="B415" s="131"/>
      <c r="C415" s="92">
        <v>3461681</v>
      </c>
      <c r="D415" s="91" t="s">
        <v>569</v>
      </c>
      <c r="E415" s="82">
        <v>2.8561000000000001</v>
      </c>
      <c r="F415" s="82">
        <v>4.08</v>
      </c>
      <c r="G415" s="79">
        <f t="shared" si="6"/>
        <v>1.2239</v>
      </c>
      <c r="H415" s="82"/>
      <c r="I415" s="62">
        <v>37.299999999999997</v>
      </c>
      <c r="J415" s="128"/>
      <c r="K415"/>
    </row>
    <row r="416" spans="1:11" ht="16.5" thickBot="1" x14ac:dyDescent="0.3">
      <c r="A416" s="91" t="s">
        <v>463</v>
      </c>
      <c r="B416" s="131"/>
      <c r="C416" s="92">
        <v>3461682</v>
      </c>
      <c r="D416" s="91" t="s">
        <v>569</v>
      </c>
      <c r="E416" s="82">
        <v>4.6603000000000003</v>
      </c>
      <c r="F416" s="82">
        <v>6.8658000000000001</v>
      </c>
      <c r="G416" s="79">
        <f t="shared" si="6"/>
        <v>2.2054999999999998</v>
      </c>
      <c r="H416" s="82"/>
      <c r="I416" s="62">
        <v>52.1</v>
      </c>
      <c r="J416" s="128"/>
      <c r="K416"/>
    </row>
    <row r="417" spans="1:11" ht="16.5" thickBot="1" x14ac:dyDescent="0.3">
      <c r="A417" s="91" t="s">
        <v>464</v>
      </c>
      <c r="B417" s="131"/>
      <c r="C417" s="92">
        <v>3462045</v>
      </c>
      <c r="D417" s="91" t="s">
        <v>569</v>
      </c>
      <c r="E417" s="82">
        <v>3.4990000000000001</v>
      </c>
      <c r="F417" s="82">
        <v>5.0094000000000003</v>
      </c>
      <c r="G417" s="79">
        <f t="shared" si="6"/>
        <v>1.5104000000000002</v>
      </c>
      <c r="H417" s="82"/>
      <c r="I417" s="62">
        <v>40.9</v>
      </c>
      <c r="J417" s="128"/>
      <c r="K417"/>
    </row>
    <row r="418" spans="1:11" ht="16.5" thickBot="1" x14ac:dyDescent="0.3">
      <c r="A418" s="91" t="s">
        <v>465</v>
      </c>
      <c r="B418" s="131"/>
      <c r="C418" s="92">
        <v>3461683</v>
      </c>
      <c r="D418" s="91" t="s">
        <v>569</v>
      </c>
      <c r="E418" s="82">
        <v>3.0914000000000001</v>
      </c>
      <c r="F418" s="82">
        <v>4.5429000000000004</v>
      </c>
      <c r="G418" s="79">
        <f t="shared" si="6"/>
        <v>1.4515000000000002</v>
      </c>
      <c r="H418" s="82"/>
      <c r="I418" s="62">
        <v>38.9</v>
      </c>
      <c r="J418" s="128"/>
      <c r="K418"/>
    </row>
    <row r="419" spans="1:11" ht="16.5" thickBot="1" x14ac:dyDescent="0.3">
      <c r="A419" s="91" t="s">
        <v>466</v>
      </c>
      <c r="B419" s="131"/>
      <c r="C419" s="92">
        <v>3461961</v>
      </c>
      <c r="D419" s="91" t="s">
        <v>569</v>
      </c>
      <c r="E419" s="82">
        <v>3.9260000000000002</v>
      </c>
      <c r="F419" s="82">
        <v>3.9260000000000002</v>
      </c>
      <c r="G419" s="110">
        <f t="shared" si="6"/>
        <v>0</v>
      </c>
      <c r="H419" s="82">
        <f>I419*0.026</f>
        <v>2.1839999999999997</v>
      </c>
      <c r="I419" s="63">
        <v>84</v>
      </c>
      <c r="J419" s="128"/>
      <c r="K419"/>
    </row>
    <row r="420" spans="1:11" ht="16.5" thickBot="1" x14ac:dyDescent="0.3">
      <c r="A420" s="91" t="s">
        <v>467</v>
      </c>
      <c r="B420" s="131"/>
      <c r="C420" s="92">
        <v>3462089</v>
      </c>
      <c r="D420" s="91" t="s">
        <v>569</v>
      </c>
      <c r="E420" s="82">
        <v>3.9203999999999999</v>
      </c>
      <c r="F420" s="82">
        <v>5.6536999999999997</v>
      </c>
      <c r="G420" s="79">
        <f t="shared" si="6"/>
        <v>1.7332999999999998</v>
      </c>
      <c r="H420" s="82"/>
      <c r="I420" s="62">
        <v>57.8</v>
      </c>
      <c r="J420" s="128"/>
      <c r="K420"/>
    </row>
    <row r="421" spans="1:11" ht="16.5" thickBot="1" x14ac:dyDescent="0.3">
      <c r="A421" s="91" t="s">
        <v>468</v>
      </c>
      <c r="B421" s="131"/>
      <c r="C421" s="92">
        <v>3462092</v>
      </c>
      <c r="D421" s="91" t="s">
        <v>569</v>
      </c>
      <c r="E421" s="82">
        <v>2.7202999999999999</v>
      </c>
      <c r="F421" s="82">
        <v>4.0903</v>
      </c>
      <c r="G421" s="79">
        <f t="shared" si="6"/>
        <v>1.37</v>
      </c>
      <c r="H421" s="82"/>
      <c r="I421" s="62">
        <v>37.5</v>
      </c>
      <c r="J421" s="128"/>
      <c r="K421"/>
    </row>
    <row r="422" spans="1:11" s="93" customFormat="1" ht="16.5" thickBot="1" x14ac:dyDescent="0.3">
      <c r="A422" s="91" t="s">
        <v>469</v>
      </c>
      <c r="B422" s="131"/>
      <c r="C422" s="92">
        <v>3461675</v>
      </c>
      <c r="D422" s="91" t="s">
        <v>569</v>
      </c>
      <c r="E422" s="82">
        <v>4.0800999999999998</v>
      </c>
      <c r="F422" s="82">
        <v>5.6643999999999997</v>
      </c>
      <c r="G422" s="79">
        <f t="shared" si="6"/>
        <v>1.5842999999999998</v>
      </c>
      <c r="H422" s="82"/>
      <c r="I422" s="64">
        <v>52.1</v>
      </c>
      <c r="J422" s="128"/>
    </row>
    <row r="423" spans="1:11" ht="16.5" thickBot="1" x14ac:dyDescent="0.3">
      <c r="A423" s="91" t="s">
        <v>470</v>
      </c>
      <c r="B423" s="131"/>
      <c r="C423" s="92">
        <v>3462083</v>
      </c>
      <c r="D423" s="91" t="s">
        <v>569</v>
      </c>
      <c r="E423" s="82">
        <v>3.5207999999999999</v>
      </c>
      <c r="F423" s="82">
        <v>4.8888999999999996</v>
      </c>
      <c r="G423" s="79">
        <f t="shared" si="6"/>
        <v>1.3680999999999996</v>
      </c>
      <c r="H423" s="82"/>
      <c r="I423" s="62">
        <v>40.9</v>
      </c>
      <c r="J423" s="128"/>
      <c r="K423"/>
    </row>
    <row r="424" spans="1:11" ht="16.5" thickBot="1" x14ac:dyDescent="0.3">
      <c r="A424" s="91" t="s">
        <v>471</v>
      </c>
      <c r="B424" s="131"/>
      <c r="C424" s="92">
        <v>3462085</v>
      </c>
      <c r="D424" s="91" t="s">
        <v>569</v>
      </c>
      <c r="E424" s="82">
        <v>2.3715999999999999</v>
      </c>
      <c r="F424" s="82">
        <v>3.9051</v>
      </c>
      <c r="G424" s="79">
        <f t="shared" si="6"/>
        <v>1.5335000000000001</v>
      </c>
      <c r="H424" s="82"/>
      <c r="I424" s="62">
        <v>39.1</v>
      </c>
      <c r="J424" s="128"/>
      <c r="K424"/>
    </row>
    <row r="425" spans="1:11" ht="16.5" thickBot="1" x14ac:dyDescent="0.3">
      <c r="A425" s="91" t="s">
        <v>472</v>
      </c>
      <c r="B425" s="131"/>
      <c r="C425" s="92">
        <v>3462090</v>
      </c>
      <c r="D425" s="91" t="s">
        <v>569</v>
      </c>
      <c r="E425" s="82">
        <v>3.2869000000000002</v>
      </c>
      <c r="F425" s="82">
        <v>4.8616000000000001</v>
      </c>
      <c r="G425" s="79">
        <f t="shared" si="6"/>
        <v>1.5747</v>
      </c>
      <c r="H425" s="82"/>
      <c r="I425" s="62">
        <v>38.799999999999997</v>
      </c>
      <c r="J425" s="128"/>
      <c r="K425"/>
    </row>
    <row r="426" spans="1:11" ht="16.5" thickBot="1" x14ac:dyDescent="0.3">
      <c r="A426" s="91" t="s">
        <v>473</v>
      </c>
      <c r="B426" s="131"/>
      <c r="C426" s="92">
        <v>3462086</v>
      </c>
      <c r="D426" s="91" t="s">
        <v>569</v>
      </c>
      <c r="E426" s="82">
        <v>3.3081</v>
      </c>
      <c r="F426" s="82">
        <v>4.8643000000000001</v>
      </c>
      <c r="G426" s="79">
        <f t="shared" si="6"/>
        <v>1.5562</v>
      </c>
      <c r="H426" s="82"/>
      <c r="I426" s="62">
        <v>40.1</v>
      </c>
      <c r="J426" s="128"/>
      <c r="K426"/>
    </row>
    <row r="427" spans="1:11" ht="16.5" thickBot="1" x14ac:dyDescent="0.3">
      <c r="A427" s="91" t="s">
        <v>474</v>
      </c>
      <c r="B427" s="131"/>
      <c r="C427" s="92">
        <v>3461967</v>
      </c>
      <c r="D427" s="91" t="s">
        <v>569</v>
      </c>
      <c r="E427" s="82">
        <v>3.8961000000000001</v>
      </c>
      <c r="F427" s="82">
        <v>5.5553999999999997</v>
      </c>
      <c r="G427" s="79">
        <f t="shared" si="6"/>
        <v>1.6592999999999996</v>
      </c>
      <c r="H427" s="82"/>
      <c r="I427" s="62">
        <v>57.8</v>
      </c>
      <c r="J427" s="128"/>
      <c r="K427"/>
    </row>
    <row r="428" spans="1:11" ht="16.5" thickBot="1" x14ac:dyDescent="0.3">
      <c r="A428" s="91" t="s">
        <v>475</v>
      </c>
      <c r="B428" s="131"/>
      <c r="C428" s="92">
        <v>3462093</v>
      </c>
      <c r="D428" s="91" t="s">
        <v>569</v>
      </c>
      <c r="E428" s="82">
        <v>2.7543000000000002</v>
      </c>
      <c r="F428" s="82">
        <v>4.1135000000000002</v>
      </c>
      <c r="G428" s="79">
        <f t="shared" si="6"/>
        <v>1.3592</v>
      </c>
      <c r="H428" s="82"/>
      <c r="I428" s="62">
        <v>37.5</v>
      </c>
      <c r="J428" s="128"/>
      <c r="K428"/>
    </row>
    <row r="429" spans="1:11" ht="16.5" thickBot="1" x14ac:dyDescent="0.3">
      <c r="A429" s="91" t="s">
        <v>476</v>
      </c>
      <c r="B429" s="131"/>
      <c r="C429" s="92">
        <v>3461633</v>
      </c>
      <c r="D429" s="91" t="s">
        <v>569</v>
      </c>
      <c r="E429" s="82">
        <v>4.3334999999999999</v>
      </c>
      <c r="F429" s="82">
        <v>4.6101999999999999</v>
      </c>
      <c r="G429" s="79">
        <f t="shared" si="6"/>
        <v>0.27669999999999995</v>
      </c>
      <c r="H429" s="82"/>
      <c r="I429" s="62">
        <v>52.1</v>
      </c>
      <c r="J429" s="128"/>
      <c r="K429"/>
    </row>
    <row r="430" spans="1:11" ht="16.5" thickBot="1" x14ac:dyDescent="0.3">
      <c r="A430" s="91" t="s">
        <v>477</v>
      </c>
      <c r="B430" s="131"/>
      <c r="C430" s="92">
        <v>3462091</v>
      </c>
      <c r="D430" s="91" t="s">
        <v>569</v>
      </c>
      <c r="E430" s="82">
        <v>3.1303999999999998</v>
      </c>
      <c r="F430" s="82">
        <v>3.4788000000000001</v>
      </c>
      <c r="G430" s="79">
        <f t="shared" si="6"/>
        <v>0.34840000000000027</v>
      </c>
      <c r="H430" s="82"/>
      <c r="I430" s="62">
        <v>41.1</v>
      </c>
      <c r="J430" s="128"/>
      <c r="K430"/>
    </row>
    <row r="431" spans="1:11" ht="16.5" thickBot="1" x14ac:dyDescent="0.3">
      <c r="A431" s="91" t="s">
        <v>478</v>
      </c>
      <c r="B431" s="131"/>
      <c r="C431" s="92">
        <v>3461956</v>
      </c>
      <c r="D431" s="91" t="s">
        <v>569</v>
      </c>
      <c r="E431" s="82">
        <v>1.5274000000000001</v>
      </c>
      <c r="F431" s="82">
        <v>1.5274000000000001</v>
      </c>
      <c r="G431" s="110">
        <f t="shared" si="6"/>
        <v>0</v>
      </c>
      <c r="H431" s="82">
        <f>I431*0.026</f>
        <v>1.0192000000000001</v>
      </c>
      <c r="I431" s="62">
        <v>39.200000000000003</v>
      </c>
      <c r="J431" s="128"/>
      <c r="K431"/>
    </row>
    <row r="432" spans="1:11" ht="16.5" thickBot="1" x14ac:dyDescent="0.3">
      <c r="A432" s="91" t="s">
        <v>479</v>
      </c>
      <c r="B432" s="131"/>
      <c r="C432" s="92">
        <v>3461666</v>
      </c>
      <c r="D432" s="91" t="s">
        <v>569</v>
      </c>
      <c r="E432" s="82">
        <v>3.5863999999999998</v>
      </c>
      <c r="F432" s="82">
        <v>5.1325000000000003</v>
      </c>
      <c r="G432" s="79">
        <f t="shared" si="6"/>
        <v>1.5461000000000005</v>
      </c>
      <c r="H432" s="82"/>
      <c r="I432" s="62">
        <v>38.9</v>
      </c>
      <c r="J432" s="130"/>
      <c r="K432"/>
    </row>
    <row r="433" spans="1:11" ht="16.5" thickBot="1" x14ac:dyDescent="0.3">
      <c r="A433" s="91" t="s">
        <v>480</v>
      </c>
      <c r="B433" s="131"/>
      <c r="C433" s="92">
        <v>3461667</v>
      </c>
      <c r="D433" s="91" t="s">
        <v>569</v>
      </c>
      <c r="E433" s="82">
        <v>1.5377000000000001</v>
      </c>
      <c r="F433" s="82">
        <v>1.5377000000000001</v>
      </c>
      <c r="G433" s="110">
        <f t="shared" si="6"/>
        <v>0</v>
      </c>
      <c r="H433" s="82">
        <f>I433*0.026</f>
        <v>1.0426</v>
      </c>
      <c r="I433" s="62">
        <v>40.1</v>
      </c>
      <c r="J433" s="128"/>
      <c r="K433"/>
    </row>
    <row r="434" spans="1:11" ht="16.5" thickBot="1" x14ac:dyDescent="0.3">
      <c r="A434" s="91" t="s">
        <v>481</v>
      </c>
      <c r="B434" s="131"/>
      <c r="C434" s="92">
        <v>3461677</v>
      </c>
      <c r="D434" s="91" t="s">
        <v>569</v>
      </c>
      <c r="E434" s="82">
        <v>1.8804000000000001</v>
      </c>
      <c r="F434" s="82">
        <v>3.3047</v>
      </c>
      <c r="G434" s="79">
        <f t="shared" si="6"/>
        <v>1.4242999999999999</v>
      </c>
      <c r="H434" s="82"/>
      <c r="I434" s="62">
        <v>57.9</v>
      </c>
      <c r="J434" s="128"/>
      <c r="K434"/>
    </row>
    <row r="435" spans="1:11" ht="16.5" thickBot="1" x14ac:dyDescent="0.3">
      <c r="A435" s="91" t="s">
        <v>482</v>
      </c>
      <c r="B435" s="131"/>
      <c r="C435" s="92">
        <v>3461664</v>
      </c>
      <c r="D435" s="91" t="s">
        <v>569</v>
      </c>
      <c r="E435" s="82">
        <v>2.0912000000000002</v>
      </c>
      <c r="F435" s="82">
        <v>2.9239999999999999</v>
      </c>
      <c r="G435" s="79">
        <f t="shared" si="6"/>
        <v>0.83279999999999976</v>
      </c>
      <c r="H435" s="82"/>
      <c r="I435" s="62">
        <v>37.700000000000003</v>
      </c>
      <c r="J435" s="128"/>
      <c r="K435"/>
    </row>
    <row r="436" spans="1:11" ht="16.5" thickBot="1" x14ac:dyDescent="0.3">
      <c r="A436" s="91" t="s">
        <v>483</v>
      </c>
      <c r="B436" s="131"/>
      <c r="C436" s="92">
        <v>3461671</v>
      </c>
      <c r="D436" s="91" t="s">
        <v>569</v>
      </c>
      <c r="E436" s="82">
        <v>4.601</v>
      </c>
      <c r="F436" s="82">
        <v>6.7171000000000003</v>
      </c>
      <c r="G436" s="79">
        <f t="shared" si="6"/>
        <v>2.1161000000000003</v>
      </c>
      <c r="H436" s="82"/>
      <c r="I436" s="62">
        <v>52.1</v>
      </c>
      <c r="J436" s="128"/>
      <c r="K436"/>
    </row>
    <row r="437" spans="1:11" ht="16.5" thickBot="1" x14ac:dyDescent="0.3">
      <c r="A437" s="91" t="s">
        <v>484</v>
      </c>
      <c r="B437" s="131"/>
      <c r="C437" s="92">
        <v>3461674</v>
      </c>
      <c r="D437" s="91" t="s">
        <v>569</v>
      </c>
      <c r="E437" s="82">
        <v>3.6017999999999999</v>
      </c>
      <c r="F437" s="82">
        <v>5.1250999999999998</v>
      </c>
      <c r="G437" s="79">
        <f t="shared" si="6"/>
        <v>1.5232999999999999</v>
      </c>
      <c r="H437" s="82"/>
      <c r="I437" s="62">
        <v>40.9</v>
      </c>
      <c r="J437" s="128"/>
      <c r="K437"/>
    </row>
    <row r="438" spans="1:11" ht="16.5" thickBot="1" x14ac:dyDescent="0.3">
      <c r="A438" s="91" t="s">
        <v>485</v>
      </c>
      <c r="B438" s="131"/>
      <c r="C438" s="92">
        <v>3461662</v>
      </c>
      <c r="D438" s="91" t="s">
        <v>570</v>
      </c>
      <c r="E438" s="82">
        <v>3.2019000000000002</v>
      </c>
      <c r="F438" s="82">
        <v>4.7675999999999998</v>
      </c>
      <c r="G438" s="79">
        <f t="shared" si="6"/>
        <v>1.5656999999999996</v>
      </c>
      <c r="H438" s="82"/>
      <c r="I438" s="62">
        <v>39.200000000000003</v>
      </c>
      <c r="J438" s="128"/>
      <c r="K438"/>
    </row>
    <row r="439" spans="1:11" ht="16.5" thickBot="1" x14ac:dyDescent="0.3">
      <c r="A439" s="91" t="s">
        <v>486</v>
      </c>
      <c r="B439" s="131"/>
      <c r="C439" s="92">
        <v>3461689</v>
      </c>
      <c r="D439" s="91" t="s">
        <v>569</v>
      </c>
      <c r="E439" s="82">
        <v>2.6191</v>
      </c>
      <c r="F439" s="82">
        <v>4.0857999999999999</v>
      </c>
      <c r="G439" s="79">
        <f t="shared" si="6"/>
        <v>1.4666999999999999</v>
      </c>
      <c r="H439" s="82"/>
      <c r="I439" s="62">
        <v>38.799999999999997</v>
      </c>
      <c r="J439" s="128"/>
      <c r="K439"/>
    </row>
    <row r="440" spans="1:11" ht="16.5" thickBot="1" x14ac:dyDescent="0.3">
      <c r="A440" s="91" t="s">
        <v>487</v>
      </c>
      <c r="B440" s="131"/>
      <c r="C440" s="92">
        <v>3461731</v>
      </c>
      <c r="D440" s="91" t="s">
        <v>569</v>
      </c>
      <c r="E440" s="82">
        <v>1.6718</v>
      </c>
      <c r="F440" s="82">
        <v>3.0531000000000001</v>
      </c>
      <c r="G440" s="79">
        <f t="shared" si="6"/>
        <v>1.3813000000000002</v>
      </c>
      <c r="H440" s="82"/>
      <c r="I440" s="62">
        <v>40.1</v>
      </c>
      <c r="J440" s="128"/>
      <c r="K440"/>
    </row>
    <row r="441" spans="1:11" ht="16.5" thickBot="1" x14ac:dyDescent="0.3">
      <c r="A441" s="91" t="s">
        <v>488</v>
      </c>
      <c r="B441" s="131"/>
      <c r="C441" s="92">
        <v>3461729</v>
      </c>
      <c r="D441" s="91" t="s">
        <v>569</v>
      </c>
      <c r="E441" s="82">
        <v>3.4542000000000002</v>
      </c>
      <c r="F441" s="82">
        <v>5.1898999999999997</v>
      </c>
      <c r="G441" s="79">
        <f t="shared" si="6"/>
        <v>1.7356999999999996</v>
      </c>
      <c r="H441" s="82"/>
      <c r="I441" s="62">
        <v>57.7</v>
      </c>
      <c r="J441" s="128"/>
      <c r="K441"/>
    </row>
    <row r="442" spans="1:11" ht="16.5" thickBot="1" x14ac:dyDescent="0.3">
      <c r="A442" s="91" t="s">
        <v>489</v>
      </c>
      <c r="B442" s="131"/>
      <c r="C442" s="92">
        <v>3461668</v>
      </c>
      <c r="D442" s="91" t="s">
        <v>569</v>
      </c>
      <c r="E442" s="82">
        <v>2.6052</v>
      </c>
      <c r="F442" s="82">
        <v>3.7103999999999999</v>
      </c>
      <c r="G442" s="79">
        <f t="shared" si="6"/>
        <v>1.1052</v>
      </c>
      <c r="H442" s="82"/>
      <c r="I442" s="62">
        <v>37.4</v>
      </c>
      <c r="J442" s="128"/>
      <c r="K442"/>
    </row>
    <row r="443" spans="1:11" ht="16.5" thickBot="1" x14ac:dyDescent="0.3">
      <c r="A443" s="91" t="s">
        <v>490</v>
      </c>
      <c r="B443" s="131"/>
      <c r="C443" s="92">
        <v>3461685</v>
      </c>
      <c r="D443" s="91" t="s">
        <v>569</v>
      </c>
      <c r="E443" s="82">
        <v>4.4211</v>
      </c>
      <c r="F443" s="82">
        <v>5.0400999999999998</v>
      </c>
      <c r="G443" s="79">
        <f t="shared" si="6"/>
        <v>0.61899999999999977</v>
      </c>
      <c r="H443" s="82"/>
      <c r="I443" s="62">
        <v>51.8</v>
      </c>
      <c r="J443" s="128"/>
      <c r="K443"/>
    </row>
    <row r="444" spans="1:11" ht="16.5" thickBot="1" x14ac:dyDescent="0.3">
      <c r="A444" s="91" t="s">
        <v>491</v>
      </c>
      <c r="B444" s="131"/>
      <c r="C444" s="92">
        <v>3461672</v>
      </c>
      <c r="D444" s="91" t="s">
        <v>569</v>
      </c>
      <c r="E444" s="82">
        <v>2.8542999999999998</v>
      </c>
      <c r="F444" s="82">
        <v>4.1685999999999996</v>
      </c>
      <c r="G444" s="79">
        <f t="shared" si="6"/>
        <v>1.3142999999999998</v>
      </c>
      <c r="H444" s="82"/>
      <c r="I444" s="62">
        <v>40.700000000000003</v>
      </c>
      <c r="J444" s="128"/>
      <c r="K444"/>
    </row>
    <row r="445" spans="1:11" ht="16.5" thickBot="1" x14ac:dyDescent="0.3">
      <c r="A445" s="91" t="s">
        <v>492</v>
      </c>
      <c r="B445" s="131"/>
      <c r="C445" s="92">
        <v>3461687</v>
      </c>
      <c r="D445" s="91" t="s">
        <v>569</v>
      </c>
      <c r="E445" s="82">
        <v>1.0218</v>
      </c>
      <c r="F445" s="82">
        <v>1.0218</v>
      </c>
      <c r="G445" s="110">
        <f t="shared" si="6"/>
        <v>0</v>
      </c>
      <c r="H445" s="82">
        <f>I445*0.026</f>
        <v>1.0165999999999999</v>
      </c>
      <c r="I445" s="62">
        <v>39.1</v>
      </c>
      <c r="J445" s="128"/>
      <c r="K445"/>
    </row>
    <row r="446" spans="1:11" ht="16.5" thickBot="1" x14ac:dyDescent="0.3">
      <c r="A446" s="91" t="s">
        <v>493</v>
      </c>
      <c r="B446" s="131"/>
      <c r="C446" s="92">
        <v>3462010</v>
      </c>
      <c r="D446" s="91" t="s">
        <v>569</v>
      </c>
      <c r="E446" s="82">
        <v>3.3959000000000001</v>
      </c>
      <c r="F446" s="82">
        <v>4.2907999999999999</v>
      </c>
      <c r="G446" s="79">
        <f t="shared" si="6"/>
        <v>0.89489999999999981</v>
      </c>
      <c r="H446" s="82"/>
      <c r="I446" s="62">
        <v>38.700000000000003</v>
      </c>
      <c r="J446" s="128"/>
      <c r="K446"/>
    </row>
    <row r="447" spans="1:11" ht="16.5" thickBot="1" x14ac:dyDescent="0.3">
      <c r="A447" s="91" t="s">
        <v>494</v>
      </c>
      <c r="B447" s="131"/>
      <c r="C447" s="92">
        <v>3462015</v>
      </c>
      <c r="D447" s="91" t="s">
        <v>569</v>
      </c>
      <c r="E447" s="82">
        <v>2.9910000000000001</v>
      </c>
      <c r="F447" s="82">
        <v>4.3478000000000003</v>
      </c>
      <c r="G447" s="79">
        <f t="shared" si="6"/>
        <v>1.3568000000000002</v>
      </c>
      <c r="H447" s="82"/>
      <c r="I447" s="62">
        <v>40.200000000000003</v>
      </c>
      <c r="J447" s="128"/>
      <c r="K447"/>
    </row>
    <row r="448" spans="1:11" ht="16.5" thickBot="1" x14ac:dyDescent="0.3">
      <c r="A448" s="91" t="s">
        <v>495</v>
      </c>
      <c r="B448" s="131"/>
      <c r="C448" s="92">
        <v>3462013</v>
      </c>
      <c r="D448" s="91" t="s">
        <v>569</v>
      </c>
      <c r="E448" s="82">
        <v>4.3552</v>
      </c>
      <c r="F448" s="82">
        <v>6.7073</v>
      </c>
      <c r="G448" s="79">
        <f t="shared" si="6"/>
        <v>2.3521000000000001</v>
      </c>
      <c r="H448" s="82"/>
      <c r="I448" s="62">
        <v>57.9</v>
      </c>
      <c r="J448" s="128"/>
      <c r="K448"/>
    </row>
    <row r="449" spans="1:11" ht="16.5" thickBot="1" x14ac:dyDescent="0.3">
      <c r="A449" s="91" t="s">
        <v>496</v>
      </c>
      <c r="B449" s="131"/>
      <c r="C449" s="92">
        <v>3461733</v>
      </c>
      <c r="D449" s="91" t="s">
        <v>569</v>
      </c>
      <c r="E449" s="82">
        <v>2.1221999999999999</v>
      </c>
      <c r="F449" s="82">
        <v>3.9228999999999998</v>
      </c>
      <c r="G449" s="79">
        <f t="shared" si="6"/>
        <v>1.8007</v>
      </c>
      <c r="H449" s="82"/>
      <c r="I449" s="62">
        <v>37.700000000000003</v>
      </c>
      <c r="J449" s="128"/>
      <c r="K449"/>
    </row>
    <row r="450" spans="1:11" ht="16.5" thickBot="1" x14ac:dyDescent="0.3">
      <c r="A450" s="91" t="s">
        <v>497</v>
      </c>
      <c r="B450" s="131"/>
      <c r="C450" s="92">
        <v>3461979</v>
      </c>
      <c r="D450" s="91" t="s">
        <v>569</v>
      </c>
      <c r="E450" s="82">
        <v>4.3159999999999998</v>
      </c>
      <c r="F450" s="82">
        <v>5.5099</v>
      </c>
      <c r="G450" s="79">
        <f t="shared" si="6"/>
        <v>1.1939000000000002</v>
      </c>
      <c r="H450" s="82"/>
      <c r="I450" s="62">
        <v>51.8</v>
      </c>
      <c r="J450" s="128"/>
      <c r="K450"/>
    </row>
    <row r="451" spans="1:11" ht="16.5" thickBot="1" x14ac:dyDescent="0.3">
      <c r="A451" s="91" t="s">
        <v>498</v>
      </c>
      <c r="B451" s="131"/>
      <c r="C451" s="92">
        <v>3461734</v>
      </c>
      <c r="D451" s="91" t="s">
        <v>569</v>
      </c>
      <c r="E451" s="82">
        <v>3.0366</v>
      </c>
      <c r="F451" s="82">
        <v>3.7099000000000002</v>
      </c>
      <c r="G451" s="79">
        <f t="shared" si="6"/>
        <v>0.67330000000000023</v>
      </c>
      <c r="H451" s="82"/>
      <c r="I451" s="62">
        <v>40.799999999999997</v>
      </c>
      <c r="J451" s="128"/>
      <c r="K451"/>
    </row>
    <row r="452" spans="1:11" ht="16.5" thickBot="1" x14ac:dyDescent="0.3">
      <c r="A452" s="91" t="s">
        <v>499</v>
      </c>
      <c r="B452" s="131"/>
      <c r="C452" s="92">
        <v>3462017</v>
      </c>
      <c r="D452" s="91" t="s">
        <v>569</v>
      </c>
      <c r="E452" s="82">
        <v>2.5200999999999998</v>
      </c>
      <c r="F452" s="82">
        <v>3.7831999999999999</v>
      </c>
      <c r="G452" s="79">
        <f t="shared" si="6"/>
        <v>1.2631000000000001</v>
      </c>
      <c r="H452" s="82"/>
      <c r="I452" s="62">
        <v>39.200000000000003</v>
      </c>
      <c r="J452" s="128"/>
      <c r="K452"/>
    </row>
    <row r="453" spans="1:11" ht="16.5" thickBot="1" x14ac:dyDescent="0.3">
      <c r="A453" s="91" t="s">
        <v>500</v>
      </c>
      <c r="B453" s="131"/>
      <c r="C453" s="92">
        <v>3461908</v>
      </c>
      <c r="D453" s="91" t="s">
        <v>569</v>
      </c>
      <c r="E453" s="82">
        <v>3.3315999999999999</v>
      </c>
      <c r="F453" s="82">
        <v>4.9408000000000003</v>
      </c>
      <c r="G453" s="79">
        <f t="shared" si="6"/>
        <v>1.6092000000000004</v>
      </c>
      <c r="H453" s="82"/>
      <c r="I453" s="62">
        <v>38.799999999999997</v>
      </c>
      <c r="J453" s="128"/>
      <c r="K453"/>
    </row>
    <row r="454" spans="1:11" ht="16.5" thickBot="1" x14ac:dyDescent="0.3">
      <c r="A454" s="91" t="s">
        <v>501</v>
      </c>
      <c r="B454" s="131"/>
      <c r="C454" s="92">
        <v>3461911</v>
      </c>
      <c r="D454" s="91" t="s">
        <v>569</v>
      </c>
      <c r="E454" s="82">
        <v>2.9384000000000001</v>
      </c>
      <c r="F454" s="82">
        <v>3.4701</v>
      </c>
      <c r="G454" s="79">
        <f t="shared" si="6"/>
        <v>0.53169999999999984</v>
      </c>
      <c r="H454" s="82"/>
      <c r="I454" s="62">
        <v>40.1</v>
      </c>
      <c r="J454" s="128"/>
      <c r="K454"/>
    </row>
    <row r="455" spans="1:11" ht="16.5" thickBot="1" x14ac:dyDescent="0.3">
      <c r="A455" s="91" t="s">
        <v>502</v>
      </c>
      <c r="B455" s="131"/>
      <c r="C455" s="92">
        <v>3461931</v>
      </c>
      <c r="D455" s="91" t="s">
        <v>569</v>
      </c>
      <c r="E455" s="82">
        <v>4.1822999999999997</v>
      </c>
      <c r="F455" s="82">
        <v>5.9943</v>
      </c>
      <c r="G455" s="79">
        <f t="shared" si="6"/>
        <v>1.8120000000000003</v>
      </c>
      <c r="H455" s="82"/>
      <c r="I455" s="62">
        <v>57.7</v>
      </c>
      <c r="J455" s="128"/>
      <c r="K455"/>
    </row>
    <row r="456" spans="1:11" ht="16.5" thickBot="1" x14ac:dyDescent="0.3">
      <c r="A456" s="91" t="s">
        <v>503</v>
      </c>
      <c r="B456" s="131"/>
      <c r="C456" s="92">
        <v>3461903</v>
      </c>
      <c r="D456" s="91" t="s">
        <v>569</v>
      </c>
      <c r="E456" s="82">
        <v>1.851</v>
      </c>
      <c r="F456" s="82">
        <v>2.7848000000000002</v>
      </c>
      <c r="G456" s="79">
        <f t="shared" ref="G456:G515" si="7">F456-E456</f>
        <v>0.93380000000000019</v>
      </c>
      <c r="H456" s="82"/>
      <c r="I456" s="62">
        <v>37.700000000000003</v>
      </c>
      <c r="J456" s="128"/>
      <c r="K456"/>
    </row>
    <row r="457" spans="1:11" ht="16.5" thickBot="1" x14ac:dyDescent="0.3">
      <c r="A457" s="91" t="s">
        <v>504</v>
      </c>
      <c r="B457" s="131"/>
      <c r="C457" s="92">
        <v>3462007</v>
      </c>
      <c r="D457" s="91" t="s">
        <v>569</v>
      </c>
      <c r="E457" s="82">
        <v>3.1015999999999999</v>
      </c>
      <c r="F457" s="82">
        <v>4.1688000000000001</v>
      </c>
      <c r="G457" s="79">
        <f t="shared" si="7"/>
        <v>1.0672000000000001</v>
      </c>
      <c r="H457" s="82"/>
      <c r="I457" s="63">
        <v>52</v>
      </c>
      <c r="J457" s="128"/>
      <c r="K457"/>
    </row>
    <row r="458" spans="1:11" ht="16.5" thickBot="1" x14ac:dyDescent="0.3">
      <c r="A458" s="91" t="s">
        <v>505</v>
      </c>
      <c r="B458" s="131"/>
      <c r="C458" s="92">
        <v>3462012</v>
      </c>
      <c r="D458" s="91" t="s">
        <v>569</v>
      </c>
      <c r="E458" s="82">
        <v>2.6556000000000002</v>
      </c>
      <c r="F458" s="82">
        <v>4.016</v>
      </c>
      <c r="G458" s="79">
        <f t="shared" si="7"/>
        <v>1.3603999999999998</v>
      </c>
      <c r="H458" s="82"/>
      <c r="I458" s="62">
        <v>40.5</v>
      </c>
      <c r="J458" s="128"/>
      <c r="K458"/>
    </row>
    <row r="459" spans="1:11" ht="16.5" thickBot="1" x14ac:dyDescent="0.3">
      <c r="A459" s="91" t="s">
        <v>506</v>
      </c>
      <c r="B459" s="131"/>
      <c r="C459" s="92">
        <v>3462021</v>
      </c>
      <c r="D459" s="91" t="s">
        <v>569</v>
      </c>
      <c r="E459" s="82">
        <v>3.0015000000000001</v>
      </c>
      <c r="F459" s="82">
        <v>4.4316000000000004</v>
      </c>
      <c r="G459" s="79">
        <f t="shared" si="7"/>
        <v>1.4301000000000004</v>
      </c>
      <c r="H459" s="82"/>
      <c r="I459" s="63">
        <v>39</v>
      </c>
      <c r="J459" s="128"/>
      <c r="K459"/>
    </row>
    <row r="460" spans="1:11" ht="16.5" thickBot="1" x14ac:dyDescent="0.3">
      <c r="A460" s="91" t="s">
        <v>507</v>
      </c>
      <c r="B460" s="131"/>
      <c r="C460" s="92">
        <v>3461930</v>
      </c>
      <c r="D460" s="91" t="s">
        <v>569</v>
      </c>
      <c r="E460" s="82">
        <v>3.0815000000000001</v>
      </c>
      <c r="F460" s="82">
        <v>4.6037999999999997</v>
      </c>
      <c r="G460" s="79">
        <f t="shared" si="7"/>
        <v>1.5222999999999995</v>
      </c>
      <c r="H460" s="82"/>
      <c r="I460" s="62">
        <v>38.700000000000003</v>
      </c>
      <c r="J460" s="128"/>
      <c r="K460"/>
    </row>
    <row r="461" spans="1:11" ht="16.5" thickBot="1" x14ac:dyDescent="0.3">
      <c r="A461" s="91" t="s">
        <v>508</v>
      </c>
      <c r="B461" s="132"/>
      <c r="C461" s="92">
        <v>3461914</v>
      </c>
      <c r="D461" s="91" t="s">
        <v>569</v>
      </c>
      <c r="E461" s="82">
        <v>1.5926</v>
      </c>
      <c r="F461" s="82">
        <v>3.0836000000000001</v>
      </c>
      <c r="G461" s="79">
        <f t="shared" si="7"/>
        <v>1.4910000000000001</v>
      </c>
      <c r="H461" s="82"/>
      <c r="I461" s="63">
        <v>40</v>
      </c>
      <c r="J461" s="128"/>
      <c r="K461"/>
    </row>
    <row r="462" spans="1:11" ht="16.5" thickBot="1" x14ac:dyDescent="0.3">
      <c r="A462" s="91" t="s">
        <v>509</v>
      </c>
      <c r="B462" s="131"/>
      <c r="C462" s="92">
        <v>3461917</v>
      </c>
      <c r="D462" s="91" t="s">
        <v>569</v>
      </c>
      <c r="E462" s="82">
        <v>4.1988000000000003</v>
      </c>
      <c r="F462" s="82">
        <v>6.7268999999999997</v>
      </c>
      <c r="G462" s="79">
        <f t="shared" si="7"/>
        <v>2.5280999999999993</v>
      </c>
      <c r="H462" s="82"/>
      <c r="I462" s="62">
        <v>57.8</v>
      </c>
      <c r="J462" s="128"/>
      <c r="K462"/>
    </row>
    <row r="463" spans="1:11" ht="16.5" thickBot="1" x14ac:dyDescent="0.3">
      <c r="A463" s="91" t="s">
        <v>510</v>
      </c>
      <c r="B463" s="131"/>
      <c r="C463" s="92">
        <v>3461909</v>
      </c>
      <c r="D463" s="91" t="s">
        <v>569</v>
      </c>
      <c r="E463" s="82">
        <v>2.1145</v>
      </c>
      <c r="F463" s="82">
        <v>4.0121000000000002</v>
      </c>
      <c r="G463" s="79">
        <f t="shared" si="7"/>
        <v>1.8976000000000002</v>
      </c>
      <c r="H463" s="82"/>
      <c r="I463" s="62">
        <v>37.6</v>
      </c>
      <c r="J463" s="128"/>
      <c r="K463"/>
    </row>
    <row r="464" spans="1:11" ht="16.5" thickBot="1" x14ac:dyDescent="0.3">
      <c r="A464" s="91" t="s">
        <v>511</v>
      </c>
      <c r="B464" s="131"/>
      <c r="C464" s="92">
        <v>3461913</v>
      </c>
      <c r="D464" s="91" t="s">
        <v>569</v>
      </c>
      <c r="E464" s="82">
        <v>3.1194999999999999</v>
      </c>
      <c r="F464" s="82">
        <v>5.8678999999999997</v>
      </c>
      <c r="G464" s="79">
        <f t="shared" si="7"/>
        <v>2.7483999999999997</v>
      </c>
      <c r="H464" s="82"/>
      <c r="I464" s="62">
        <v>51.8</v>
      </c>
      <c r="J464" s="128"/>
      <c r="K464"/>
    </row>
    <row r="465" spans="1:11" ht="16.5" thickBot="1" x14ac:dyDescent="0.3">
      <c r="A465" s="91" t="s">
        <v>512</v>
      </c>
      <c r="B465" s="131"/>
      <c r="C465" s="92">
        <v>3461907</v>
      </c>
      <c r="D465" s="91" t="s">
        <v>569</v>
      </c>
      <c r="E465" s="82">
        <v>2.9392999999999998</v>
      </c>
      <c r="F465" s="82">
        <v>3.3529</v>
      </c>
      <c r="G465" s="79">
        <f t="shared" si="7"/>
        <v>0.41360000000000019</v>
      </c>
      <c r="H465" s="82"/>
      <c r="I465" s="62">
        <v>40.799999999999997</v>
      </c>
      <c r="J465" s="128"/>
      <c r="K465"/>
    </row>
    <row r="466" spans="1:11" ht="16.5" thickBot="1" x14ac:dyDescent="0.3">
      <c r="A466" s="91" t="s">
        <v>513</v>
      </c>
      <c r="B466" s="131"/>
      <c r="C466" s="92">
        <v>3461904</v>
      </c>
      <c r="D466" s="91" t="s">
        <v>569</v>
      </c>
      <c r="E466" s="82">
        <v>2.8532999999999999</v>
      </c>
      <c r="F466" s="82">
        <v>4.2401</v>
      </c>
      <c r="G466" s="79">
        <f t="shared" si="7"/>
        <v>1.3868</v>
      </c>
      <c r="H466" s="82"/>
      <c r="I466" s="63">
        <v>39</v>
      </c>
      <c r="J466" s="128"/>
      <c r="K466"/>
    </row>
    <row r="467" spans="1:11" ht="16.5" thickBot="1" x14ac:dyDescent="0.3">
      <c r="A467" s="91" t="s">
        <v>514</v>
      </c>
      <c r="B467" s="131"/>
      <c r="C467" s="92">
        <v>3461692</v>
      </c>
      <c r="D467" s="91" t="s">
        <v>569</v>
      </c>
      <c r="E467" s="82">
        <v>2.9405000000000001</v>
      </c>
      <c r="F467" s="82">
        <v>4.2914000000000003</v>
      </c>
      <c r="G467" s="79">
        <f t="shared" si="7"/>
        <v>1.3509000000000002</v>
      </c>
      <c r="H467" s="82"/>
      <c r="I467" s="62">
        <v>38.799999999999997</v>
      </c>
      <c r="J467" s="128"/>
      <c r="K467"/>
    </row>
    <row r="468" spans="1:11" ht="16.5" thickBot="1" x14ac:dyDescent="0.3">
      <c r="A468" s="91" t="s">
        <v>515</v>
      </c>
      <c r="B468" s="131"/>
      <c r="C468" s="92">
        <v>3461693</v>
      </c>
      <c r="D468" s="91" t="s">
        <v>569</v>
      </c>
      <c r="E468" s="82">
        <v>1.8413999999999999</v>
      </c>
      <c r="F468" s="82">
        <v>5.9073000000000002</v>
      </c>
      <c r="G468" s="79">
        <f t="shared" si="7"/>
        <v>4.0659000000000001</v>
      </c>
      <c r="H468" s="82"/>
      <c r="I468" s="62">
        <v>39.9</v>
      </c>
      <c r="J468" s="128"/>
      <c r="K468"/>
    </row>
    <row r="469" spans="1:11" ht="16.5" thickBot="1" x14ac:dyDescent="0.3">
      <c r="A469" s="91" t="s">
        <v>516</v>
      </c>
      <c r="B469" s="131"/>
      <c r="C469" s="92">
        <v>3461701</v>
      </c>
      <c r="D469" s="91" t="s">
        <v>569</v>
      </c>
      <c r="E469" s="82">
        <v>3.1436000000000002</v>
      </c>
      <c r="F469" s="82">
        <v>5.5297999999999998</v>
      </c>
      <c r="G469" s="79">
        <f t="shared" si="7"/>
        <v>2.3861999999999997</v>
      </c>
      <c r="H469" s="82"/>
      <c r="I469" s="62">
        <v>57.7</v>
      </c>
      <c r="J469" s="128"/>
      <c r="K469"/>
    </row>
    <row r="470" spans="1:11" ht="16.5" thickBot="1" x14ac:dyDescent="0.3">
      <c r="A470" s="91" t="s">
        <v>517</v>
      </c>
      <c r="B470" s="131"/>
      <c r="C470" s="92">
        <v>3461651</v>
      </c>
      <c r="D470" s="91" t="s">
        <v>569</v>
      </c>
      <c r="E470" s="82">
        <v>1.8556999999999999</v>
      </c>
      <c r="F470" s="82">
        <v>2.6970000000000001</v>
      </c>
      <c r="G470" s="79">
        <f t="shared" si="7"/>
        <v>0.84130000000000016</v>
      </c>
      <c r="H470" s="82"/>
      <c r="I470" s="62">
        <v>37.6</v>
      </c>
      <c r="J470" s="128"/>
      <c r="K470"/>
    </row>
    <row r="471" spans="1:11" ht="16.5" thickBot="1" x14ac:dyDescent="0.3">
      <c r="A471" s="91" t="s">
        <v>518</v>
      </c>
      <c r="B471" s="131"/>
      <c r="C471" s="92">
        <v>3461915</v>
      </c>
      <c r="D471" s="91" t="s">
        <v>569</v>
      </c>
      <c r="E471" s="82">
        <v>2.0230000000000001</v>
      </c>
      <c r="F471" s="82">
        <v>2.0238</v>
      </c>
      <c r="G471" s="79">
        <f t="shared" si="7"/>
        <v>7.9999999999991189E-4</v>
      </c>
      <c r="H471" s="82"/>
      <c r="I471" s="62">
        <v>52.1</v>
      </c>
      <c r="J471" s="128"/>
      <c r="K471"/>
    </row>
    <row r="472" spans="1:11" ht="16.5" thickBot="1" x14ac:dyDescent="0.3">
      <c r="A472" s="91" t="s">
        <v>519</v>
      </c>
      <c r="B472" s="131"/>
      <c r="C472" s="92">
        <v>3461969</v>
      </c>
      <c r="D472" s="91" t="s">
        <v>569</v>
      </c>
      <c r="E472" s="82">
        <v>3.3502999999999998</v>
      </c>
      <c r="F472" s="82">
        <v>4.9687000000000001</v>
      </c>
      <c r="G472" s="79">
        <f t="shared" si="7"/>
        <v>1.6184000000000003</v>
      </c>
      <c r="H472" s="82"/>
      <c r="I472" s="62">
        <v>40.4</v>
      </c>
      <c r="J472" s="128"/>
      <c r="K472"/>
    </row>
    <row r="473" spans="1:11" ht="16.5" thickBot="1" x14ac:dyDescent="0.3">
      <c r="A473" s="91" t="s">
        <v>520</v>
      </c>
      <c r="B473" s="131"/>
      <c r="C473" s="92">
        <v>3461700</v>
      </c>
      <c r="D473" s="91" t="s">
        <v>569</v>
      </c>
      <c r="E473" s="82">
        <v>3.0430999999999999</v>
      </c>
      <c r="F473" s="82">
        <v>4.3878000000000004</v>
      </c>
      <c r="G473" s="79">
        <f t="shared" si="7"/>
        <v>1.3447000000000005</v>
      </c>
      <c r="H473" s="82"/>
      <c r="I473" s="62">
        <v>39.1</v>
      </c>
      <c r="J473" s="128"/>
      <c r="K473"/>
    </row>
    <row r="474" spans="1:11" ht="16.5" thickBot="1" x14ac:dyDescent="0.3">
      <c r="A474" s="91" t="s">
        <v>521</v>
      </c>
      <c r="B474" s="131"/>
      <c r="C474" s="92">
        <v>3461963</v>
      </c>
      <c r="D474" s="91" t="s">
        <v>569</v>
      </c>
      <c r="E474" s="82">
        <v>3.3706</v>
      </c>
      <c r="F474" s="82">
        <v>4.8578999999999999</v>
      </c>
      <c r="G474" s="79">
        <f t="shared" si="7"/>
        <v>1.4872999999999998</v>
      </c>
      <c r="H474" s="82"/>
      <c r="I474" s="62">
        <v>38.6</v>
      </c>
      <c r="J474" s="128"/>
      <c r="K474"/>
    </row>
    <row r="475" spans="1:11" ht="16.5" thickBot="1" x14ac:dyDescent="0.3">
      <c r="A475" s="91" t="s">
        <v>522</v>
      </c>
      <c r="B475" s="131"/>
      <c r="C475" s="92">
        <v>3461656</v>
      </c>
      <c r="D475" s="91" t="s">
        <v>569</v>
      </c>
      <c r="E475" s="82">
        <v>3.1313</v>
      </c>
      <c r="F475" s="82">
        <v>4.3022</v>
      </c>
      <c r="G475" s="79">
        <f t="shared" si="7"/>
        <v>1.1709000000000001</v>
      </c>
      <c r="H475" s="82"/>
      <c r="I475" s="63">
        <v>40</v>
      </c>
      <c r="J475" s="130"/>
      <c r="K475"/>
    </row>
    <row r="476" spans="1:11" ht="16.5" thickBot="1" x14ac:dyDescent="0.3">
      <c r="A476" s="91" t="s">
        <v>523</v>
      </c>
      <c r="B476" s="131"/>
      <c r="C476" s="92">
        <v>3461775</v>
      </c>
      <c r="D476" s="91" t="s">
        <v>569</v>
      </c>
      <c r="E476" s="82">
        <v>3.8995000000000002</v>
      </c>
      <c r="F476" s="82">
        <v>5.6683000000000003</v>
      </c>
      <c r="G476" s="79">
        <f t="shared" si="7"/>
        <v>1.7688000000000001</v>
      </c>
      <c r="H476" s="82"/>
      <c r="I476" s="62">
        <v>57.7</v>
      </c>
      <c r="J476" s="128"/>
      <c r="K476"/>
    </row>
    <row r="477" spans="1:11" ht="16.5" thickBot="1" x14ac:dyDescent="0.3">
      <c r="A477" s="91" t="s">
        <v>524</v>
      </c>
      <c r="B477" s="131"/>
      <c r="C477" s="92">
        <v>3461976</v>
      </c>
      <c r="D477" s="91" t="s">
        <v>569</v>
      </c>
      <c r="E477" s="82">
        <v>2.5478999999999998</v>
      </c>
      <c r="F477" s="82">
        <v>3.8077000000000001</v>
      </c>
      <c r="G477" s="79">
        <f t="shared" si="7"/>
        <v>1.2598000000000003</v>
      </c>
      <c r="H477" s="82"/>
      <c r="I477" s="62">
        <v>37.5</v>
      </c>
      <c r="J477" s="128"/>
      <c r="K477"/>
    </row>
    <row r="478" spans="1:11" ht="16.5" thickBot="1" x14ac:dyDescent="0.3">
      <c r="A478" s="91" t="s">
        <v>525</v>
      </c>
      <c r="B478" s="131"/>
      <c r="C478" s="92">
        <v>3461699</v>
      </c>
      <c r="D478" s="91" t="s">
        <v>569</v>
      </c>
      <c r="E478" s="82">
        <v>4.0103999999999997</v>
      </c>
      <c r="F478" s="82">
        <v>6.1219999999999999</v>
      </c>
      <c r="G478" s="79">
        <f t="shared" si="7"/>
        <v>2.1116000000000001</v>
      </c>
      <c r="H478" s="82"/>
      <c r="I478" s="63">
        <v>52</v>
      </c>
      <c r="J478" s="128"/>
      <c r="K478"/>
    </row>
    <row r="479" spans="1:11" ht="16.5" thickBot="1" x14ac:dyDescent="0.3">
      <c r="A479" s="91" t="s">
        <v>526</v>
      </c>
      <c r="B479" s="131"/>
      <c r="C479" s="92">
        <v>3461966</v>
      </c>
      <c r="D479" s="91" t="s">
        <v>569</v>
      </c>
      <c r="E479" s="82">
        <v>3.2151000000000001</v>
      </c>
      <c r="F479" s="82">
        <v>4.7697000000000003</v>
      </c>
      <c r="G479" s="79">
        <f t="shared" si="7"/>
        <v>1.5546000000000002</v>
      </c>
      <c r="H479" s="82"/>
      <c r="I479" s="62">
        <v>40.799999999999997</v>
      </c>
      <c r="J479" s="128"/>
      <c r="K479"/>
    </row>
    <row r="480" spans="1:11" ht="16.5" thickBot="1" x14ac:dyDescent="0.3">
      <c r="A480" s="91" t="s">
        <v>527</v>
      </c>
      <c r="B480" s="131"/>
      <c r="C480" s="92">
        <v>3461971</v>
      </c>
      <c r="D480" s="91" t="s">
        <v>569</v>
      </c>
      <c r="E480" s="82">
        <v>1.8608</v>
      </c>
      <c r="F480" s="82">
        <v>1.8608</v>
      </c>
      <c r="G480" s="110">
        <f t="shared" si="7"/>
        <v>0</v>
      </c>
      <c r="H480" s="82">
        <f>I480*0.026</f>
        <v>1.0113999999999999</v>
      </c>
      <c r="I480" s="62">
        <v>38.9</v>
      </c>
      <c r="J480" s="128"/>
      <c r="K480"/>
    </row>
    <row r="481" spans="1:11" ht="16.5" thickBot="1" x14ac:dyDescent="0.3">
      <c r="A481" s="91" t="s">
        <v>528</v>
      </c>
      <c r="B481" s="131"/>
      <c r="C481" s="92">
        <v>3461746</v>
      </c>
      <c r="D481" s="91" t="s">
        <v>569</v>
      </c>
      <c r="E481" s="82">
        <v>1.1911</v>
      </c>
      <c r="F481" s="82">
        <v>1.1911</v>
      </c>
      <c r="G481" s="110">
        <f t="shared" si="7"/>
        <v>0</v>
      </c>
      <c r="H481" s="82">
        <f>I481*0.026</f>
        <v>1.0036</v>
      </c>
      <c r="I481" s="62">
        <v>38.6</v>
      </c>
      <c r="J481" s="128"/>
      <c r="K481"/>
    </row>
    <row r="482" spans="1:11" ht="16.5" thickBot="1" x14ac:dyDescent="0.3">
      <c r="A482" s="91" t="s">
        <v>529</v>
      </c>
      <c r="B482" s="131"/>
      <c r="C482" s="92">
        <v>3461772</v>
      </c>
      <c r="D482" s="91" t="s">
        <v>569</v>
      </c>
      <c r="E482" s="82">
        <v>2.5586000000000002</v>
      </c>
      <c r="F482" s="82">
        <v>3.9729000000000001</v>
      </c>
      <c r="G482" s="79">
        <f t="shared" si="7"/>
        <v>1.4142999999999999</v>
      </c>
      <c r="H482" s="82"/>
      <c r="I482" s="62">
        <v>39.9</v>
      </c>
      <c r="J482" s="128"/>
      <c r="K482"/>
    </row>
    <row r="483" spans="1:11" ht="16.5" thickBot="1" x14ac:dyDescent="0.3">
      <c r="A483" s="91" t="s">
        <v>530</v>
      </c>
      <c r="B483" s="131"/>
      <c r="C483" s="92">
        <v>3461751</v>
      </c>
      <c r="D483" s="91" t="s">
        <v>570</v>
      </c>
      <c r="E483" s="82">
        <v>3.9399000000000002</v>
      </c>
      <c r="F483" s="82">
        <v>5.5644999999999998</v>
      </c>
      <c r="G483" s="79">
        <f t="shared" si="7"/>
        <v>1.6245999999999996</v>
      </c>
      <c r="H483" s="82"/>
      <c r="I483" s="62">
        <v>57.8</v>
      </c>
      <c r="J483" s="128"/>
      <c r="K483"/>
    </row>
    <row r="484" spans="1:11" ht="16.5" thickBot="1" x14ac:dyDescent="0.3">
      <c r="A484" s="91" t="s">
        <v>531</v>
      </c>
      <c r="B484" s="131"/>
      <c r="C484" s="92">
        <v>3461770</v>
      </c>
      <c r="D484" s="91" t="s">
        <v>569</v>
      </c>
      <c r="E484" s="82">
        <v>1.9240999999999999</v>
      </c>
      <c r="F484" s="82">
        <v>2.7210000000000001</v>
      </c>
      <c r="G484" s="79">
        <f t="shared" si="7"/>
        <v>0.79690000000000016</v>
      </c>
      <c r="H484" s="82"/>
      <c r="I484" s="63">
        <v>37.5</v>
      </c>
      <c r="J484" s="128"/>
      <c r="K484"/>
    </row>
    <row r="485" spans="1:11" ht="16.5" thickBot="1" x14ac:dyDescent="0.3">
      <c r="A485" s="91" t="s">
        <v>532</v>
      </c>
      <c r="B485" s="131"/>
      <c r="C485" s="92">
        <v>3461773</v>
      </c>
      <c r="D485" s="91" t="s">
        <v>569</v>
      </c>
      <c r="E485" s="82">
        <v>2.9110999999999998</v>
      </c>
      <c r="F485" s="82">
        <v>4.6079999999999997</v>
      </c>
      <c r="G485" s="79">
        <f t="shared" si="7"/>
        <v>1.6968999999999999</v>
      </c>
      <c r="H485" s="82"/>
      <c r="I485" s="63">
        <v>52</v>
      </c>
      <c r="J485" s="130"/>
      <c r="K485"/>
    </row>
    <row r="486" spans="1:11" ht="16.5" thickBot="1" x14ac:dyDescent="0.3">
      <c r="A486" s="91" t="s">
        <v>533</v>
      </c>
      <c r="B486" s="131"/>
      <c r="C486" s="92">
        <v>3461738</v>
      </c>
      <c r="D486" s="91" t="s">
        <v>569</v>
      </c>
      <c r="E486" s="82">
        <v>2.3031000000000001</v>
      </c>
      <c r="F486" s="82">
        <v>3.2553000000000001</v>
      </c>
      <c r="G486" s="79">
        <f t="shared" si="7"/>
        <v>0.95219999999999994</v>
      </c>
      <c r="H486" s="82"/>
      <c r="I486" s="62">
        <v>40.6</v>
      </c>
      <c r="J486" s="128"/>
      <c r="K486"/>
    </row>
    <row r="487" spans="1:11" ht="16.5" thickBot="1" x14ac:dyDescent="0.3">
      <c r="A487" s="91" t="s">
        <v>534</v>
      </c>
      <c r="B487" s="131"/>
      <c r="C487" s="92">
        <v>3461737</v>
      </c>
      <c r="D487" s="91" t="s">
        <v>569</v>
      </c>
      <c r="E487" s="82">
        <v>1.7311000000000001</v>
      </c>
      <c r="F487" s="82">
        <v>1.7311000000000001</v>
      </c>
      <c r="G487" s="110">
        <f t="shared" si="7"/>
        <v>0</v>
      </c>
      <c r="H487" s="82">
        <f>I487*0.026</f>
        <v>1.014</v>
      </c>
      <c r="I487" s="63">
        <v>39</v>
      </c>
      <c r="J487" s="128"/>
      <c r="K487"/>
    </row>
    <row r="488" spans="1:11" ht="16.5" thickBot="1" x14ac:dyDescent="0.3">
      <c r="A488" s="91" t="s">
        <v>535</v>
      </c>
      <c r="B488" s="131"/>
      <c r="C488" s="92">
        <v>3461962</v>
      </c>
      <c r="D488" s="91" t="s">
        <v>569</v>
      </c>
      <c r="E488" s="82">
        <v>2.9091999999999998</v>
      </c>
      <c r="F488" s="82">
        <v>4.0801999999999996</v>
      </c>
      <c r="G488" s="79">
        <f t="shared" si="7"/>
        <v>1.1709999999999998</v>
      </c>
      <c r="H488" s="82"/>
      <c r="I488" s="62">
        <v>38.6</v>
      </c>
      <c r="J488" s="128"/>
      <c r="K488"/>
    </row>
    <row r="489" spans="1:11" ht="16.5" thickBot="1" x14ac:dyDescent="0.3">
      <c r="A489" s="91" t="s">
        <v>536</v>
      </c>
      <c r="B489" s="131"/>
      <c r="C489" s="92">
        <v>3462094</v>
      </c>
      <c r="D489" s="91" t="s">
        <v>569</v>
      </c>
      <c r="E489" s="82">
        <v>2.9119999999999999</v>
      </c>
      <c r="F489" s="82">
        <v>4.3002000000000002</v>
      </c>
      <c r="G489" s="79">
        <f t="shared" si="7"/>
        <v>1.3882000000000003</v>
      </c>
      <c r="H489" s="82"/>
      <c r="I489" s="63">
        <v>40</v>
      </c>
      <c r="J489" s="128"/>
      <c r="K489"/>
    </row>
    <row r="490" spans="1:11" ht="16.5" thickBot="1" x14ac:dyDescent="0.3">
      <c r="A490" s="91" t="s">
        <v>537</v>
      </c>
      <c r="B490" s="131"/>
      <c r="C490" s="92">
        <v>3461696</v>
      </c>
      <c r="D490" s="91" t="s">
        <v>569</v>
      </c>
      <c r="E490" s="82">
        <v>1.7756000000000001</v>
      </c>
      <c r="F490" s="82">
        <v>1.88</v>
      </c>
      <c r="G490" s="79">
        <f t="shared" si="7"/>
        <v>0.10439999999999983</v>
      </c>
      <c r="H490" s="82"/>
      <c r="I490" s="62">
        <v>57.8</v>
      </c>
      <c r="J490" s="128"/>
      <c r="K490"/>
    </row>
    <row r="491" spans="1:11" ht="16.5" thickBot="1" x14ac:dyDescent="0.3">
      <c r="A491" s="91" t="s">
        <v>538</v>
      </c>
      <c r="B491" s="131"/>
      <c r="C491" s="92">
        <v>3461747</v>
      </c>
      <c r="D491" s="91" t="s">
        <v>569</v>
      </c>
      <c r="E491" s="82">
        <v>2.6118000000000001</v>
      </c>
      <c r="F491" s="82">
        <v>2.8872</v>
      </c>
      <c r="G491" s="79">
        <f t="shared" si="7"/>
        <v>0.27539999999999987</v>
      </c>
      <c r="H491" s="82"/>
      <c r="I491" s="62">
        <v>37.4</v>
      </c>
      <c r="J491" s="128"/>
      <c r="K491"/>
    </row>
    <row r="492" spans="1:11" ht="16.5" thickBot="1" x14ac:dyDescent="0.3">
      <c r="A492" s="91" t="s">
        <v>539</v>
      </c>
      <c r="B492" s="131"/>
      <c r="C492" s="92">
        <v>3461780</v>
      </c>
      <c r="D492" s="91" t="s">
        <v>569</v>
      </c>
      <c r="E492" s="82">
        <v>4.3109000000000002</v>
      </c>
      <c r="F492" s="82">
        <v>6.1341999999999999</v>
      </c>
      <c r="G492" s="79">
        <f t="shared" si="7"/>
        <v>1.8232999999999997</v>
      </c>
      <c r="H492" s="82"/>
      <c r="I492" s="62">
        <v>51.7</v>
      </c>
      <c r="J492" s="128"/>
      <c r="K492"/>
    </row>
    <row r="493" spans="1:11" ht="16.5" thickBot="1" x14ac:dyDescent="0.3">
      <c r="A493" s="91" t="s">
        <v>540</v>
      </c>
      <c r="B493" s="131"/>
      <c r="C493" s="92">
        <v>3461741</v>
      </c>
      <c r="D493" s="91" t="s">
        <v>569</v>
      </c>
      <c r="E493" s="82">
        <v>0.1905</v>
      </c>
      <c r="F493" s="82">
        <v>0.1905</v>
      </c>
      <c r="G493" s="110">
        <f t="shared" si="7"/>
        <v>0</v>
      </c>
      <c r="H493" s="82">
        <f>I493*0.026</f>
        <v>1.0556000000000001</v>
      </c>
      <c r="I493" s="62">
        <v>40.6</v>
      </c>
      <c r="J493" s="128"/>
      <c r="K493"/>
    </row>
    <row r="494" spans="1:11" ht="16.5" thickBot="1" x14ac:dyDescent="0.3">
      <c r="A494" s="91" t="s">
        <v>541</v>
      </c>
      <c r="B494" s="131"/>
      <c r="C494" s="92">
        <v>3461613</v>
      </c>
      <c r="D494" s="91" t="s">
        <v>569</v>
      </c>
      <c r="E494" s="82">
        <v>2.9413999999999998</v>
      </c>
      <c r="F494" s="82">
        <v>4.3677000000000001</v>
      </c>
      <c r="G494" s="79">
        <f t="shared" si="7"/>
        <v>1.4263000000000003</v>
      </c>
      <c r="H494" s="82"/>
      <c r="I494" s="62">
        <v>38.9</v>
      </c>
      <c r="J494" s="128"/>
      <c r="K494"/>
    </row>
    <row r="495" spans="1:11" ht="16.5" thickBot="1" x14ac:dyDescent="0.3">
      <c r="A495" s="91" t="s">
        <v>542</v>
      </c>
      <c r="B495" s="131"/>
      <c r="C495" s="92">
        <v>3461659</v>
      </c>
      <c r="D495" s="91" t="s">
        <v>569</v>
      </c>
      <c r="E495" s="82">
        <v>2.6453000000000002</v>
      </c>
      <c r="F495" s="82">
        <v>3.6457000000000002</v>
      </c>
      <c r="G495" s="79">
        <f t="shared" si="7"/>
        <v>1.0004</v>
      </c>
      <c r="H495" s="82"/>
      <c r="I495" s="62">
        <v>38.6</v>
      </c>
      <c r="J495" s="128"/>
      <c r="K495"/>
    </row>
    <row r="496" spans="1:11" ht="16.5" thickBot="1" x14ac:dyDescent="0.3">
      <c r="A496" s="91" t="s">
        <v>543</v>
      </c>
      <c r="B496" s="131"/>
      <c r="C496" s="92">
        <v>3461658</v>
      </c>
      <c r="D496" s="91" t="s">
        <v>569</v>
      </c>
      <c r="E496" s="82">
        <v>1.9011</v>
      </c>
      <c r="F496" s="82">
        <v>2.7000999999999999</v>
      </c>
      <c r="G496" s="79">
        <f t="shared" si="7"/>
        <v>0.79899999999999993</v>
      </c>
      <c r="H496" s="82"/>
      <c r="I496" s="62">
        <v>39.9</v>
      </c>
      <c r="J496" s="128"/>
      <c r="K496"/>
    </row>
    <row r="497" spans="1:11" ht="16.5" thickBot="1" x14ac:dyDescent="0.3">
      <c r="A497" s="91" t="s">
        <v>544</v>
      </c>
      <c r="B497" s="131"/>
      <c r="C497" s="92">
        <v>3461647</v>
      </c>
      <c r="D497" s="91" t="s">
        <v>569</v>
      </c>
      <c r="E497" s="82">
        <v>4.0853999999999999</v>
      </c>
      <c r="F497" s="82">
        <v>5.7664</v>
      </c>
      <c r="G497" s="79">
        <f t="shared" si="7"/>
        <v>1.681</v>
      </c>
      <c r="H497" s="82"/>
      <c r="I497" s="62">
        <v>57.7</v>
      </c>
      <c r="J497" s="128"/>
      <c r="K497"/>
    </row>
    <row r="498" spans="1:11" ht="16.5" thickBot="1" x14ac:dyDescent="0.3">
      <c r="A498" s="91" t="s">
        <v>545</v>
      </c>
      <c r="B498" s="131"/>
      <c r="C498" s="92">
        <v>3461954</v>
      </c>
      <c r="D498" s="91" t="s">
        <v>569</v>
      </c>
      <c r="E498" s="82">
        <v>2.4901</v>
      </c>
      <c r="F498" s="82">
        <v>3.0735000000000001</v>
      </c>
      <c r="G498" s="79">
        <f t="shared" si="7"/>
        <v>0.58340000000000014</v>
      </c>
      <c r="H498" s="82"/>
      <c r="I498" s="62">
        <v>37.5</v>
      </c>
      <c r="J498" s="128"/>
      <c r="K498"/>
    </row>
    <row r="499" spans="1:11" ht="16.5" thickBot="1" x14ac:dyDescent="0.3">
      <c r="A499" s="91" t="s">
        <v>546</v>
      </c>
      <c r="B499" s="131"/>
      <c r="C499" s="92">
        <v>3461657</v>
      </c>
      <c r="D499" s="91" t="s">
        <v>569</v>
      </c>
      <c r="E499" s="82">
        <v>4.1254999999999997</v>
      </c>
      <c r="F499" s="82">
        <v>6.0647000000000002</v>
      </c>
      <c r="G499" s="79">
        <f t="shared" si="7"/>
        <v>1.9392000000000005</v>
      </c>
      <c r="H499" s="82"/>
      <c r="I499" s="63">
        <v>52</v>
      </c>
      <c r="J499" s="128"/>
      <c r="K499"/>
    </row>
    <row r="500" spans="1:11" ht="16.5" thickBot="1" x14ac:dyDescent="0.3">
      <c r="A500" s="91" t="s">
        <v>547</v>
      </c>
      <c r="B500" s="131"/>
      <c r="C500" s="92">
        <v>3461973</v>
      </c>
      <c r="D500" s="91" t="s">
        <v>569</v>
      </c>
      <c r="E500" s="82">
        <v>2.8681000000000001</v>
      </c>
      <c r="F500" s="82">
        <v>4.4550000000000001</v>
      </c>
      <c r="G500" s="79">
        <f t="shared" si="7"/>
        <v>1.5869</v>
      </c>
      <c r="H500" s="82"/>
      <c r="I500" s="62">
        <v>40.5</v>
      </c>
      <c r="J500" s="128"/>
      <c r="K500"/>
    </row>
    <row r="501" spans="1:11" ht="16.5" thickBot="1" x14ac:dyDescent="0.3">
      <c r="A501" s="91" t="s">
        <v>548</v>
      </c>
      <c r="B501" s="131"/>
      <c r="C501" s="92">
        <v>3461694</v>
      </c>
      <c r="D501" s="91" t="s">
        <v>569</v>
      </c>
      <c r="E501" s="82">
        <v>2.5878000000000001</v>
      </c>
      <c r="F501" s="82">
        <v>3.6396999999999999</v>
      </c>
      <c r="G501" s="79">
        <f t="shared" si="7"/>
        <v>1.0518999999999998</v>
      </c>
      <c r="H501" s="82"/>
      <c r="I501" s="62">
        <v>38.799999999999997</v>
      </c>
      <c r="J501" s="128"/>
      <c r="K501"/>
    </row>
    <row r="502" spans="1:11" ht="16.5" thickBot="1" x14ac:dyDescent="0.3">
      <c r="A502" s="91" t="s">
        <v>549</v>
      </c>
      <c r="B502" s="131"/>
      <c r="C502" s="92">
        <v>3461706</v>
      </c>
      <c r="D502" s="91" t="s">
        <v>569</v>
      </c>
      <c r="E502" s="82">
        <v>2.6511</v>
      </c>
      <c r="F502" s="82">
        <v>4.1276999999999999</v>
      </c>
      <c r="G502" s="79">
        <f t="shared" si="7"/>
        <v>1.4765999999999999</v>
      </c>
      <c r="H502" s="82"/>
      <c r="I502" s="62">
        <v>38.6</v>
      </c>
      <c r="J502" s="128"/>
      <c r="K502"/>
    </row>
    <row r="503" spans="1:11" ht="16.5" thickBot="1" x14ac:dyDescent="0.3">
      <c r="A503" s="91" t="s">
        <v>550</v>
      </c>
      <c r="B503" s="131"/>
      <c r="C503" s="92">
        <v>3461653</v>
      </c>
      <c r="D503" s="91" t="s">
        <v>569</v>
      </c>
      <c r="E503" s="82">
        <v>2.3106</v>
      </c>
      <c r="F503" s="82">
        <v>3.5979999999999999</v>
      </c>
      <c r="G503" s="79">
        <f t="shared" si="7"/>
        <v>1.2873999999999999</v>
      </c>
      <c r="H503" s="82"/>
      <c r="I503" s="62">
        <v>39.799999999999997</v>
      </c>
      <c r="J503" s="128"/>
      <c r="K503"/>
    </row>
    <row r="504" spans="1:11" ht="16.5" thickBot="1" x14ac:dyDescent="0.3">
      <c r="A504" s="91" t="s">
        <v>551</v>
      </c>
      <c r="B504" s="131"/>
      <c r="C504" s="92">
        <v>3461968</v>
      </c>
      <c r="D504" s="91" t="s">
        <v>569</v>
      </c>
      <c r="E504" s="82">
        <v>2.169</v>
      </c>
      <c r="F504" s="82">
        <v>3.9601999999999999</v>
      </c>
      <c r="G504" s="79">
        <f t="shared" si="7"/>
        <v>1.7911999999999999</v>
      </c>
      <c r="H504" s="82"/>
      <c r="I504" s="62">
        <v>57.6</v>
      </c>
      <c r="J504" s="128"/>
      <c r="K504"/>
    </row>
    <row r="505" spans="1:11" ht="16.5" thickBot="1" x14ac:dyDescent="0.3">
      <c r="A505" s="91" t="s">
        <v>552</v>
      </c>
      <c r="B505" s="131"/>
      <c r="C505" s="92">
        <v>3461959</v>
      </c>
      <c r="D505" s="91" t="s">
        <v>569</v>
      </c>
      <c r="E505" s="82">
        <v>2.5920999999999998</v>
      </c>
      <c r="F505" s="82">
        <v>3.8403</v>
      </c>
      <c r="G505" s="79">
        <f t="shared" si="7"/>
        <v>1.2482000000000002</v>
      </c>
      <c r="H505" s="82"/>
      <c r="I505" s="62">
        <v>37.5</v>
      </c>
      <c r="J505" s="128"/>
      <c r="K505"/>
    </row>
    <row r="506" spans="1:11" ht="16.5" thickBot="1" x14ac:dyDescent="0.3">
      <c r="A506" s="91" t="s">
        <v>553</v>
      </c>
      <c r="B506" s="131"/>
      <c r="C506" s="92">
        <v>3491950</v>
      </c>
      <c r="D506" s="91" t="s">
        <v>569</v>
      </c>
      <c r="E506" s="82">
        <v>3.2778</v>
      </c>
      <c r="F506" s="82">
        <v>4.5747</v>
      </c>
      <c r="G506" s="79">
        <f t="shared" si="7"/>
        <v>1.2968999999999999</v>
      </c>
      <c r="H506" s="82"/>
      <c r="I506" s="62">
        <v>51.9</v>
      </c>
      <c r="J506" s="128"/>
      <c r="K506"/>
    </row>
    <row r="507" spans="1:11" ht="16.5" thickBot="1" x14ac:dyDescent="0.3">
      <c r="A507" s="91" t="s">
        <v>554</v>
      </c>
      <c r="B507" s="131"/>
      <c r="C507" s="92">
        <v>3461972</v>
      </c>
      <c r="D507" s="91" t="s">
        <v>569</v>
      </c>
      <c r="E507" s="82">
        <v>3.0032999999999999</v>
      </c>
      <c r="F507" s="82">
        <v>4.5453999999999999</v>
      </c>
      <c r="G507" s="79">
        <f t="shared" si="7"/>
        <v>1.5421</v>
      </c>
      <c r="H507" s="82"/>
      <c r="I507" s="62">
        <v>40.5</v>
      </c>
      <c r="J507" s="128"/>
      <c r="K507"/>
    </row>
    <row r="508" spans="1:11" ht="16.5" thickBot="1" x14ac:dyDescent="0.3">
      <c r="A508" s="91" t="s">
        <v>555</v>
      </c>
      <c r="B508" s="131"/>
      <c r="C508" s="92">
        <v>3461652</v>
      </c>
      <c r="D508" s="91" t="s">
        <v>569</v>
      </c>
      <c r="E508" s="82">
        <v>1.8211999999999999</v>
      </c>
      <c r="F508" s="82">
        <v>3.1816</v>
      </c>
      <c r="G508" s="79">
        <f t="shared" si="7"/>
        <v>1.3604000000000001</v>
      </c>
      <c r="H508" s="82"/>
      <c r="I508" s="62">
        <v>38.799999999999997</v>
      </c>
      <c r="J508" s="128"/>
      <c r="K508"/>
    </row>
    <row r="509" spans="1:11" ht="16.5" thickBot="1" x14ac:dyDescent="0.3">
      <c r="A509" s="91" t="s">
        <v>556</v>
      </c>
      <c r="B509" s="131"/>
      <c r="C509" s="92">
        <v>3461975</v>
      </c>
      <c r="D509" s="91" t="s">
        <v>569</v>
      </c>
      <c r="E509" s="82">
        <v>1.5905</v>
      </c>
      <c r="F509" s="82">
        <v>1.5905</v>
      </c>
      <c r="G509" s="110">
        <f t="shared" si="7"/>
        <v>0</v>
      </c>
      <c r="H509" s="82">
        <f>I509*0.026</f>
        <v>1.0087999999999999</v>
      </c>
      <c r="I509" s="62">
        <v>38.799999999999997</v>
      </c>
      <c r="J509" s="128"/>
      <c r="K509"/>
    </row>
    <row r="510" spans="1:11" ht="16.5" thickBot="1" x14ac:dyDescent="0.3">
      <c r="A510" s="91" t="s">
        <v>557</v>
      </c>
      <c r="B510" s="131"/>
      <c r="C510" s="92">
        <v>3461655</v>
      </c>
      <c r="D510" s="91" t="s">
        <v>569</v>
      </c>
      <c r="E510" s="82">
        <v>1.9442999999999999</v>
      </c>
      <c r="F510" s="82">
        <v>2.6657999999999999</v>
      </c>
      <c r="G510" s="79">
        <f t="shared" si="7"/>
        <v>0.72150000000000003</v>
      </c>
      <c r="H510" s="82"/>
      <c r="I510" s="62">
        <v>39.9</v>
      </c>
      <c r="J510" s="128"/>
      <c r="K510"/>
    </row>
    <row r="511" spans="1:11" ht="16.5" thickBot="1" x14ac:dyDescent="0.3">
      <c r="A511" s="91" t="s">
        <v>558</v>
      </c>
      <c r="B511" s="131"/>
      <c r="C511" s="92">
        <v>3461649</v>
      </c>
      <c r="D511" s="91" t="s">
        <v>569</v>
      </c>
      <c r="E511" s="82">
        <v>1.5821000000000001</v>
      </c>
      <c r="F511" s="82">
        <v>2.0192000000000001</v>
      </c>
      <c r="G511" s="82">
        <f t="shared" si="7"/>
        <v>0.43710000000000004</v>
      </c>
      <c r="H511" s="82"/>
      <c r="I511" s="62">
        <v>57.5</v>
      </c>
      <c r="J511" s="128"/>
      <c r="K511"/>
    </row>
    <row r="512" spans="1:11" ht="16.5" thickBot="1" x14ac:dyDescent="0.3">
      <c r="A512" s="91" t="s">
        <v>559</v>
      </c>
      <c r="B512" s="131"/>
      <c r="C512" s="92">
        <v>3461697</v>
      </c>
      <c r="D512" s="91" t="s">
        <v>569</v>
      </c>
      <c r="E512" s="82">
        <v>1.3491</v>
      </c>
      <c r="F512" s="82">
        <v>1.9750000000000001</v>
      </c>
      <c r="G512" s="79">
        <f t="shared" si="7"/>
        <v>0.62590000000000012</v>
      </c>
      <c r="H512" s="82"/>
      <c r="I512" s="62">
        <v>37.4</v>
      </c>
      <c r="J512" s="128"/>
      <c r="K512"/>
    </row>
    <row r="513" spans="1:11" ht="16.5" thickBot="1" x14ac:dyDescent="0.3">
      <c r="A513" s="91" t="s">
        <v>560</v>
      </c>
      <c r="B513" s="131"/>
      <c r="C513" s="92">
        <v>3461702</v>
      </c>
      <c r="D513" s="91" t="s">
        <v>569</v>
      </c>
      <c r="E513" s="82">
        <v>2.0444</v>
      </c>
      <c r="F513" s="82">
        <v>2.0444</v>
      </c>
      <c r="G513" s="110">
        <f t="shared" si="7"/>
        <v>0</v>
      </c>
      <c r="H513" s="82">
        <f>I513*0.026</f>
        <v>1.3493999999999999</v>
      </c>
      <c r="I513" s="62">
        <v>51.9</v>
      </c>
      <c r="J513" s="128"/>
      <c r="K513"/>
    </row>
    <row r="514" spans="1:11" ht="16.5" thickBot="1" x14ac:dyDescent="0.3">
      <c r="A514" s="91" t="s">
        <v>561</v>
      </c>
      <c r="B514" s="131"/>
      <c r="C514" s="92">
        <v>3461660</v>
      </c>
      <c r="D514" s="91" t="s">
        <v>569</v>
      </c>
      <c r="E514" s="82">
        <v>1.0481</v>
      </c>
      <c r="F514" s="82">
        <v>1.5278</v>
      </c>
      <c r="G514" s="79">
        <f t="shared" si="7"/>
        <v>0.47970000000000002</v>
      </c>
      <c r="H514" s="82"/>
      <c r="I514" s="62">
        <v>40.9</v>
      </c>
      <c r="J514" s="128"/>
      <c r="K514"/>
    </row>
    <row r="515" spans="1:11" ht="16.5" thickBot="1" x14ac:dyDescent="0.3">
      <c r="A515" s="91" t="s">
        <v>562</v>
      </c>
      <c r="B515" s="131"/>
      <c r="C515" s="98">
        <v>3461654</v>
      </c>
      <c r="D515" s="91" t="s">
        <v>569</v>
      </c>
      <c r="E515" s="82">
        <v>1.2784</v>
      </c>
      <c r="F515" s="82">
        <v>1.5461</v>
      </c>
      <c r="G515" s="79">
        <f t="shared" si="7"/>
        <v>0.26770000000000005</v>
      </c>
      <c r="H515" s="82"/>
      <c r="I515" s="63">
        <v>39</v>
      </c>
      <c r="J515" s="128"/>
      <c r="K515"/>
    </row>
    <row r="516" spans="1:11" ht="19.5" thickBot="1" x14ac:dyDescent="0.35">
      <c r="E516"/>
      <c r="F516" s="114" t="s">
        <v>583</v>
      </c>
      <c r="G516" s="79"/>
      <c r="H516" s="111">
        <f>SUM(G7:G515)</f>
        <v>667.00280000000055</v>
      </c>
      <c r="I516" s="116">
        <f>SUM(H7:H515)</f>
        <v>25.671780000000002</v>
      </c>
      <c r="J516" s="112">
        <f>SUM(I7:I515)</f>
        <v>27402.999999999975</v>
      </c>
      <c r="K516" s="116">
        <f>SUM(J7:J515)</f>
        <v>-15.327800000000002</v>
      </c>
    </row>
    <row r="517" spans="1:11" x14ac:dyDescent="0.25">
      <c r="E517"/>
      <c r="I517" s="65"/>
      <c r="K517" s="128"/>
    </row>
    <row r="518" spans="1:11" ht="15.75" x14ac:dyDescent="0.25">
      <c r="E518"/>
      <c r="G518" s="83"/>
      <c r="H518" s="113">
        <f>H516/(J516-(I82+I83+I90+I131+I187+I251+I330+I371+I379+I419+I431+I433+I445+I480+I481+I487+I493+I509+I513+I282))</f>
        <v>2.5248998750804452E-2</v>
      </c>
      <c r="I518" s="65" t="s">
        <v>584</v>
      </c>
    </row>
    <row r="519" spans="1:11" x14ac:dyDescent="0.25">
      <c r="E519"/>
    </row>
    <row r="520" spans="1:11" ht="78.75" x14ac:dyDescent="0.25">
      <c r="A520" s="4" t="s">
        <v>49</v>
      </c>
      <c r="B520" s="48" t="s">
        <v>50</v>
      </c>
      <c r="C520" s="100" t="s">
        <v>605</v>
      </c>
      <c r="D520" s="100" t="s">
        <v>52</v>
      </c>
      <c r="E520" s="3" t="s">
        <v>606</v>
      </c>
    </row>
    <row r="521" spans="1:11" ht="18.75" x14ac:dyDescent="0.3">
      <c r="A521" s="49">
        <v>1902721</v>
      </c>
      <c r="B521" s="50"/>
      <c r="C521" s="101">
        <v>1943.8320000000001</v>
      </c>
      <c r="D521" s="101">
        <v>2785.5889999999999</v>
      </c>
      <c r="E521" s="67">
        <f>D521-C521</f>
        <v>841.75699999999983</v>
      </c>
      <c r="F521" s="2"/>
    </row>
    <row r="522" spans="1:11" ht="15.75" x14ac:dyDescent="0.25">
      <c r="A522" s="51"/>
      <c r="B522" s="52"/>
      <c r="C522" s="102"/>
      <c r="D522" s="102"/>
      <c r="E522" s="53"/>
    </row>
    <row r="523" spans="1:11" ht="31.5" customHeight="1" x14ac:dyDescent="0.3">
      <c r="A523" s="152" t="s">
        <v>572</v>
      </c>
      <c r="B523" s="152"/>
      <c r="C523" s="152"/>
      <c r="D523" s="152"/>
      <c r="E523" s="54">
        <f>27403+3476.3</f>
        <v>30879.3</v>
      </c>
    </row>
    <row r="524" spans="1:11" ht="21.75" customHeight="1" x14ac:dyDescent="0.3">
      <c r="A524" s="60"/>
      <c r="B524" s="60"/>
      <c r="C524" s="103"/>
      <c r="D524" s="103"/>
      <c r="E524" s="54"/>
    </row>
    <row r="525" spans="1:11" ht="18" customHeight="1" x14ac:dyDescent="0.3">
      <c r="A525" s="60" t="s">
        <v>578</v>
      </c>
      <c r="B525" s="60"/>
      <c r="C525" s="103"/>
      <c r="D525" s="103"/>
      <c r="E525" s="54">
        <v>0</v>
      </c>
    </row>
    <row r="526" spans="1:11" ht="18" customHeight="1" x14ac:dyDescent="0.3">
      <c r="A526" s="150" t="s">
        <v>573</v>
      </c>
      <c r="B526" s="150"/>
      <c r="C526" s="150"/>
      <c r="D526" s="150"/>
      <c r="E526" s="69">
        <v>5.0999999999999997E-2</v>
      </c>
    </row>
    <row r="527" spans="1:11" ht="33.75" customHeight="1" x14ac:dyDescent="0.3">
      <c r="A527" s="151" t="s">
        <v>575</v>
      </c>
      <c r="B527" s="151"/>
      <c r="C527" s="151"/>
      <c r="D527" s="151"/>
      <c r="E527" s="70">
        <f>E525*E526</f>
        <v>0</v>
      </c>
    </row>
    <row r="528" spans="1:11" ht="18" customHeight="1" x14ac:dyDescent="0.3">
      <c r="A528" s="151" t="s">
        <v>574</v>
      </c>
      <c r="B528" s="151"/>
      <c r="C528" s="151"/>
      <c r="D528" s="151"/>
      <c r="E528" s="70">
        <f>E521-E527</f>
        <v>841.75699999999983</v>
      </c>
    </row>
    <row r="529" spans="1:5" ht="36.75" customHeight="1" x14ac:dyDescent="0.3">
      <c r="A529" s="151" t="s">
        <v>576</v>
      </c>
      <c r="B529" s="151"/>
      <c r="C529" s="151"/>
      <c r="D529" s="151"/>
      <c r="E529" s="70">
        <f>I516+H516+K516</f>
        <v>677.34678000000054</v>
      </c>
    </row>
    <row r="530" spans="1:5" ht="18" customHeight="1" x14ac:dyDescent="0.3">
      <c r="A530" s="60" t="s">
        <v>577</v>
      </c>
      <c r="B530" s="60"/>
      <c r="C530" s="103"/>
      <c r="D530" s="103"/>
      <c r="E530" s="68">
        <f>'ТЭ паркинг'!E210</f>
        <v>68.515999999999991</v>
      </c>
    </row>
    <row r="531" spans="1:5" ht="18" customHeight="1" x14ac:dyDescent="0.3">
      <c r="A531" s="84" t="s">
        <v>593</v>
      </c>
      <c r="B531" s="84"/>
      <c r="C531" s="103"/>
      <c r="D531" s="103"/>
      <c r="E531" s="68">
        <f>E530-'ТЭ паркинг'!E206</f>
        <v>32.4111482</v>
      </c>
    </row>
    <row r="532" spans="1:5" ht="45" customHeight="1" x14ac:dyDescent="0.3">
      <c r="A532" s="151" t="s">
        <v>594</v>
      </c>
      <c r="B532" s="151"/>
      <c r="C532" s="151"/>
      <c r="D532" s="151"/>
      <c r="E532" s="90">
        <f>E528-E529-E530+E531</f>
        <v>128.30536819999929</v>
      </c>
    </row>
    <row r="533" spans="1:5" ht="32.25" customHeight="1" x14ac:dyDescent="0.3">
      <c r="A533" s="151" t="s">
        <v>579</v>
      </c>
      <c r="B533" s="151"/>
      <c r="C533" s="151"/>
      <c r="D533" s="151"/>
      <c r="E533" s="85">
        <v>0</v>
      </c>
    </row>
    <row r="534" spans="1:5" ht="27" customHeight="1" x14ac:dyDescent="0.3">
      <c r="A534" s="149" t="s">
        <v>585</v>
      </c>
      <c r="B534" s="149"/>
      <c r="C534" s="149"/>
      <c r="D534" s="149"/>
      <c r="E534" s="105">
        <v>2367.38</v>
      </c>
    </row>
    <row r="535" spans="1:5" ht="22.5" customHeight="1" x14ac:dyDescent="0.3">
      <c r="A535" s="149" t="s">
        <v>586</v>
      </c>
      <c r="B535" s="149"/>
      <c r="C535" s="149"/>
      <c r="D535" s="149"/>
      <c r="E535" s="72">
        <v>4.01</v>
      </c>
    </row>
    <row r="536" spans="1:5" ht="21.75" customHeight="1" x14ac:dyDescent="0.3">
      <c r="A536" s="149" t="s">
        <v>587</v>
      </c>
      <c r="B536" s="149"/>
      <c r="C536" s="149"/>
      <c r="D536" s="149"/>
      <c r="E536" s="72">
        <v>28.01</v>
      </c>
    </row>
    <row r="537" spans="1:5" ht="39" customHeight="1" x14ac:dyDescent="0.3">
      <c r="A537" s="151" t="s">
        <v>588</v>
      </c>
      <c r="B537" s="151"/>
      <c r="C537" s="151"/>
      <c r="D537" s="151"/>
      <c r="E537" s="73">
        <f>E521/(E527+E528)*E526</f>
        <v>5.0999999999999997E-2</v>
      </c>
    </row>
    <row r="538" spans="1:5" ht="24.75" customHeight="1" x14ac:dyDescent="0.3">
      <c r="A538" s="74" t="s">
        <v>580</v>
      </c>
      <c r="B538" s="71"/>
      <c r="C538" s="96"/>
      <c r="D538" s="96"/>
      <c r="E538" s="70"/>
    </row>
    <row r="539" spans="1:5" ht="38.25" customHeight="1" x14ac:dyDescent="0.3">
      <c r="A539" s="148" t="s">
        <v>589</v>
      </c>
      <c r="B539" s="148"/>
      <c r="C539" s="148"/>
      <c r="D539" s="148"/>
      <c r="E539" s="75">
        <f>E536+E537*E534</f>
        <v>148.74637999999999</v>
      </c>
    </row>
    <row r="540" spans="1:5" ht="39.75" customHeight="1" x14ac:dyDescent="0.3">
      <c r="A540" s="149" t="s">
        <v>590</v>
      </c>
      <c r="B540" s="149"/>
      <c r="C540" s="149"/>
      <c r="D540" s="149"/>
      <c r="E540" s="75">
        <f>E537*E534*3.6</f>
        <v>434.65096799999998</v>
      </c>
    </row>
    <row r="541" spans="1:5" ht="22.5" customHeight="1" x14ac:dyDescent="0.25">
      <c r="A541" s="76" t="s">
        <v>581</v>
      </c>
      <c r="B541" s="77"/>
      <c r="C541" s="96"/>
      <c r="D541" s="96"/>
      <c r="E541"/>
    </row>
    <row r="542" spans="1:5" ht="18" customHeight="1" x14ac:dyDescent="0.3">
      <c r="A542" s="150" t="s">
        <v>622</v>
      </c>
      <c r="B542" s="150"/>
      <c r="C542" s="150"/>
      <c r="D542" s="150"/>
      <c r="E542" s="134">
        <f>E532/E523*E534</f>
        <v>9.8366077783276928</v>
      </c>
    </row>
    <row r="543" spans="1:5" ht="12.75" customHeight="1" x14ac:dyDescent="0.25">
      <c r="E543"/>
    </row>
    <row r="544" spans="1:5" x14ac:dyDescent="0.25">
      <c r="A544" s="76" t="s">
        <v>582</v>
      </c>
      <c r="B544" s="77"/>
      <c r="C544" s="96"/>
      <c r="D544" s="96"/>
      <c r="E544"/>
    </row>
    <row r="545" spans="1:8" ht="18.75" x14ac:dyDescent="0.3">
      <c r="A545" s="150" t="s">
        <v>591</v>
      </c>
      <c r="B545" s="150"/>
      <c r="C545" s="150"/>
      <c r="D545" s="150"/>
      <c r="E545" s="78">
        <f>(E528*E534+E533*E535)/E523</f>
        <v>64.533803766924763</v>
      </c>
    </row>
    <row r="546" spans="1:8" x14ac:dyDescent="0.25">
      <c r="E546" s="104"/>
    </row>
    <row r="547" spans="1:8" x14ac:dyDescent="0.25">
      <c r="A547" s="80"/>
      <c r="B547" s="80"/>
      <c r="C547" s="104"/>
      <c r="D547" s="104"/>
      <c r="E547" s="104"/>
      <c r="F547" s="1"/>
      <c r="G547" s="1"/>
      <c r="H547" s="1"/>
    </row>
    <row r="548" spans="1:8" ht="18.75" x14ac:dyDescent="0.3">
      <c r="A548" s="80"/>
      <c r="B548" s="80"/>
      <c r="C548" s="104"/>
      <c r="D548" s="104"/>
      <c r="F548" s="81"/>
    </row>
  </sheetData>
  <autoFilter ref="F1:F548"/>
  <mergeCells count="30">
    <mergeCell ref="A1:I2"/>
    <mergeCell ref="A3:B3"/>
    <mergeCell ref="C3:D3"/>
    <mergeCell ref="E3:F4"/>
    <mergeCell ref="G3:H4"/>
    <mergeCell ref="A4:B4"/>
    <mergeCell ref="C4:D4"/>
    <mergeCell ref="A526:D526"/>
    <mergeCell ref="A527:D527"/>
    <mergeCell ref="A528:D528"/>
    <mergeCell ref="A529:D529"/>
    <mergeCell ref="A532:D532"/>
    <mergeCell ref="F5:F6"/>
    <mergeCell ref="G5:G6"/>
    <mergeCell ref="H5:H6"/>
    <mergeCell ref="A523:D523"/>
    <mergeCell ref="A5:A6"/>
    <mergeCell ref="B5:B6"/>
    <mergeCell ref="C5:C6"/>
    <mergeCell ref="D5:D6"/>
    <mergeCell ref="E5:E6"/>
    <mergeCell ref="A539:D539"/>
    <mergeCell ref="A540:D540"/>
    <mergeCell ref="A542:D542"/>
    <mergeCell ref="A545:D545"/>
    <mergeCell ref="A533:D533"/>
    <mergeCell ref="A534:D534"/>
    <mergeCell ref="A535:D535"/>
    <mergeCell ref="A536:D536"/>
    <mergeCell ref="A537:D53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16"/>
  <sheetViews>
    <sheetView zoomScale="120" zoomScaleNormal="120" workbookViewId="0">
      <selection activeCell="B6" sqref="B6:B205"/>
    </sheetView>
  </sheetViews>
  <sheetFormatPr defaultRowHeight="15" x14ac:dyDescent="0.25"/>
  <cols>
    <col min="1" max="1" width="10.7109375" customWidth="1"/>
    <col min="2" max="2" width="28.42578125" customWidth="1"/>
    <col min="3" max="3" width="14.28515625" customWidth="1"/>
    <col min="4" max="4" width="11.42578125" customWidth="1"/>
    <col min="5" max="5" width="15.140625" customWidth="1"/>
  </cols>
  <sheetData>
    <row r="2" spans="1:5" ht="15.75" x14ac:dyDescent="0.25">
      <c r="B2" s="157" t="s">
        <v>48</v>
      </c>
      <c r="C2" s="157"/>
      <c r="D2" s="157"/>
      <c r="E2" s="157"/>
    </row>
    <row r="5" spans="1:5" ht="47.25" x14ac:dyDescent="0.25">
      <c r="A5" s="59" t="s">
        <v>57</v>
      </c>
      <c r="B5" s="59" t="s">
        <v>56</v>
      </c>
      <c r="C5" s="59" t="s">
        <v>58</v>
      </c>
      <c r="D5" s="22"/>
      <c r="E5" s="47" t="s">
        <v>603</v>
      </c>
    </row>
    <row r="6" spans="1:5" ht="15.75" x14ac:dyDescent="0.25">
      <c r="A6" s="42">
        <v>1</v>
      </c>
      <c r="B6" s="45"/>
      <c r="C6" s="46">
        <v>14.7</v>
      </c>
      <c r="D6" s="22"/>
      <c r="E6" s="125">
        <f>C6*0.010386</f>
        <v>0.15267419999999998</v>
      </c>
    </row>
    <row r="7" spans="1:5" ht="15.75" x14ac:dyDescent="0.25">
      <c r="A7" s="42">
        <f>1+A6</f>
        <v>2</v>
      </c>
      <c r="B7" s="45"/>
      <c r="C7" s="46">
        <v>16.100000000000001</v>
      </c>
      <c r="D7" s="22"/>
      <c r="E7" s="125">
        <f>C7*0.010386</f>
        <v>0.16721460000000002</v>
      </c>
    </row>
    <row r="8" spans="1:5" ht="15.75" x14ac:dyDescent="0.25">
      <c r="A8" s="42">
        <f t="shared" ref="A8:A71" si="0">1+A7</f>
        <v>3</v>
      </c>
      <c r="B8" s="45"/>
      <c r="C8" s="46">
        <v>15</v>
      </c>
      <c r="D8" s="22"/>
      <c r="E8" s="125">
        <f t="shared" ref="E8:E71" si="1">C8*0.010386</f>
        <v>0.15578999999999998</v>
      </c>
    </row>
    <row r="9" spans="1:5" ht="15.75" x14ac:dyDescent="0.25">
      <c r="A9" s="42">
        <f t="shared" si="0"/>
        <v>4</v>
      </c>
      <c r="B9" s="45"/>
      <c r="C9" s="46">
        <v>15.8</v>
      </c>
      <c r="D9" s="22"/>
      <c r="E9" s="125">
        <f t="shared" si="1"/>
        <v>0.16409879999999999</v>
      </c>
    </row>
    <row r="10" spans="1:5" ht="15.75" x14ac:dyDescent="0.25">
      <c r="A10" s="42">
        <f t="shared" si="0"/>
        <v>5</v>
      </c>
      <c r="B10" s="45"/>
      <c r="C10" s="46">
        <v>17</v>
      </c>
      <c r="D10" s="22"/>
      <c r="E10" s="125">
        <f>C10*0.010386</f>
        <v>0.176562</v>
      </c>
    </row>
    <row r="11" spans="1:5" ht="15.75" x14ac:dyDescent="0.25">
      <c r="A11" s="42">
        <f t="shared" si="0"/>
        <v>6</v>
      </c>
      <c r="B11" s="45"/>
      <c r="C11" s="46">
        <v>18.399999999999999</v>
      </c>
      <c r="D11" s="22"/>
      <c r="E11" s="125">
        <f t="shared" si="1"/>
        <v>0.19110239999999998</v>
      </c>
    </row>
    <row r="12" spans="1:5" ht="15.75" x14ac:dyDescent="0.25">
      <c r="A12" s="42">
        <f t="shared" si="0"/>
        <v>7</v>
      </c>
      <c r="B12" s="45"/>
      <c r="C12" s="46">
        <v>15.8</v>
      </c>
      <c r="D12" s="22"/>
      <c r="E12" s="125">
        <f t="shared" si="1"/>
        <v>0.16409879999999999</v>
      </c>
    </row>
    <row r="13" spans="1:5" ht="15.75" x14ac:dyDescent="0.25">
      <c r="A13" s="42">
        <f t="shared" si="0"/>
        <v>8</v>
      </c>
      <c r="B13" s="45"/>
      <c r="C13" s="46">
        <v>17.8</v>
      </c>
      <c r="D13" s="22"/>
      <c r="E13" s="125">
        <f t="shared" si="1"/>
        <v>0.1848708</v>
      </c>
    </row>
    <row r="14" spans="1:5" ht="15.75" x14ac:dyDescent="0.25">
      <c r="A14" s="42">
        <f t="shared" si="0"/>
        <v>9</v>
      </c>
      <c r="B14" s="45"/>
      <c r="C14" s="46">
        <v>19.600000000000001</v>
      </c>
      <c r="D14" s="22"/>
      <c r="E14" s="125">
        <f t="shared" si="1"/>
        <v>0.20356560000000001</v>
      </c>
    </row>
    <row r="15" spans="1:5" ht="15.75" x14ac:dyDescent="0.25">
      <c r="A15" s="42">
        <f t="shared" si="0"/>
        <v>10</v>
      </c>
      <c r="B15" s="45"/>
      <c r="C15" s="46">
        <v>17</v>
      </c>
      <c r="D15" s="22"/>
      <c r="E15" s="125">
        <f t="shared" si="1"/>
        <v>0.176562</v>
      </c>
    </row>
    <row r="16" spans="1:5" ht="15.75" x14ac:dyDescent="0.25">
      <c r="A16" s="42">
        <f t="shared" si="0"/>
        <v>11</v>
      </c>
      <c r="B16" s="45"/>
      <c r="C16" s="46">
        <v>19</v>
      </c>
      <c r="D16" s="22"/>
      <c r="E16" s="125">
        <f t="shared" si="1"/>
        <v>0.19733399999999998</v>
      </c>
    </row>
    <row r="17" spans="1:5" ht="15.75" x14ac:dyDescent="0.25">
      <c r="A17" s="42">
        <f t="shared" si="0"/>
        <v>12</v>
      </c>
      <c r="B17" s="45"/>
      <c r="C17" s="46">
        <v>16.8</v>
      </c>
      <c r="D17" s="22"/>
      <c r="E17" s="125">
        <f t="shared" si="1"/>
        <v>0.1744848</v>
      </c>
    </row>
    <row r="18" spans="1:5" ht="15.75" x14ac:dyDescent="0.25">
      <c r="A18" s="42">
        <f t="shared" si="0"/>
        <v>13</v>
      </c>
      <c r="B18" s="45"/>
      <c r="C18" s="46">
        <v>16.100000000000001</v>
      </c>
      <c r="D18" s="22"/>
      <c r="E18" s="125">
        <f t="shared" si="1"/>
        <v>0.16721460000000002</v>
      </c>
    </row>
    <row r="19" spans="1:5" ht="15.75" x14ac:dyDescent="0.25">
      <c r="A19" s="42">
        <f t="shared" si="0"/>
        <v>14</v>
      </c>
      <c r="B19" s="45"/>
      <c r="C19" s="46">
        <v>17.5</v>
      </c>
      <c r="D19" s="22"/>
      <c r="E19" s="125">
        <f t="shared" si="1"/>
        <v>0.181755</v>
      </c>
    </row>
    <row r="20" spans="1:5" ht="15.75" x14ac:dyDescent="0.25">
      <c r="A20" s="42">
        <f t="shared" si="0"/>
        <v>15</v>
      </c>
      <c r="B20" s="43"/>
      <c r="C20" s="46">
        <v>17.8</v>
      </c>
      <c r="D20" s="39"/>
      <c r="E20" s="125">
        <f t="shared" si="1"/>
        <v>0.1848708</v>
      </c>
    </row>
    <row r="21" spans="1:5" ht="30.75" customHeight="1" x14ac:dyDescent="0.25">
      <c r="A21" s="42">
        <f t="shared" si="0"/>
        <v>16</v>
      </c>
      <c r="B21" s="41"/>
      <c r="C21" s="46">
        <v>18.399999999999999</v>
      </c>
      <c r="D21" s="22"/>
      <c r="E21" s="125">
        <f t="shared" si="1"/>
        <v>0.19110239999999998</v>
      </c>
    </row>
    <row r="22" spans="1:5" ht="15.75" x14ac:dyDescent="0.25">
      <c r="A22" s="42">
        <f t="shared" si="0"/>
        <v>17</v>
      </c>
      <c r="B22" s="43"/>
      <c r="C22" s="46">
        <v>18.100000000000001</v>
      </c>
      <c r="D22" s="22"/>
      <c r="E22" s="125">
        <f t="shared" si="1"/>
        <v>0.1879866</v>
      </c>
    </row>
    <row r="23" spans="1:5" ht="15.75" x14ac:dyDescent="0.25">
      <c r="A23" s="42">
        <f t="shared" si="0"/>
        <v>18</v>
      </c>
      <c r="B23" s="45"/>
      <c r="C23" s="46">
        <v>18.399999999999999</v>
      </c>
      <c r="D23" s="22"/>
      <c r="E23" s="125">
        <f t="shared" si="1"/>
        <v>0.19110239999999998</v>
      </c>
    </row>
    <row r="24" spans="1:5" ht="15.75" x14ac:dyDescent="0.25">
      <c r="A24" s="42">
        <f t="shared" si="0"/>
        <v>19</v>
      </c>
      <c r="B24" s="45"/>
      <c r="C24" s="46">
        <v>19.2</v>
      </c>
      <c r="D24" s="22"/>
      <c r="E24" s="125">
        <f t="shared" si="1"/>
        <v>0.19941119999999998</v>
      </c>
    </row>
    <row r="25" spans="1:5" ht="17.25" customHeight="1" x14ac:dyDescent="0.25">
      <c r="A25" s="42">
        <f t="shared" si="0"/>
        <v>20</v>
      </c>
      <c r="B25" s="41"/>
      <c r="C25" s="46">
        <v>17.100000000000001</v>
      </c>
      <c r="D25" s="22"/>
      <c r="E25" s="125">
        <f t="shared" si="1"/>
        <v>0.1776006</v>
      </c>
    </row>
    <row r="26" spans="1:5" ht="15.75" x14ac:dyDescent="0.25">
      <c r="A26" s="42">
        <f t="shared" si="0"/>
        <v>21</v>
      </c>
      <c r="B26" s="45"/>
      <c r="C26" s="46">
        <v>16.399999999999999</v>
      </c>
      <c r="D26" s="22"/>
      <c r="E26" s="125">
        <f t="shared" si="1"/>
        <v>0.17033039999999997</v>
      </c>
    </row>
    <row r="27" spans="1:5" ht="15.75" customHeight="1" x14ac:dyDescent="0.25">
      <c r="A27" s="42">
        <f t="shared" si="0"/>
        <v>22</v>
      </c>
      <c r="B27" s="41"/>
      <c r="C27" s="46">
        <v>18.5</v>
      </c>
      <c r="D27" s="22"/>
      <c r="E27" s="125">
        <f t="shared" si="1"/>
        <v>0.19214099999999998</v>
      </c>
    </row>
    <row r="28" spans="1:5" ht="15.75" x14ac:dyDescent="0.25">
      <c r="A28" s="42">
        <f t="shared" si="0"/>
        <v>23</v>
      </c>
      <c r="B28" s="45"/>
      <c r="C28" s="46">
        <v>19.600000000000001</v>
      </c>
      <c r="D28" s="22"/>
      <c r="E28" s="125">
        <f t="shared" si="1"/>
        <v>0.20356560000000001</v>
      </c>
    </row>
    <row r="29" spans="1:5" ht="15.75" x14ac:dyDescent="0.25">
      <c r="A29" s="42">
        <f t="shared" si="0"/>
        <v>24</v>
      </c>
      <c r="B29" s="41"/>
      <c r="C29" s="46">
        <v>22.3</v>
      </c>
      <c r="D29" s="22"/>
      <c r="E29" s="125">
        <f t="shared" si="1"/>
        <v>0.2316078</v>
      </c>
    </row>
    <row r="30" spans="1:5" ht="15.75" x14ac:dyDescent="0.25">
      <c r="A30" s="42">
        <f t="shared" si="0"/>
        <v>25</v>
      </c>
      <c r="B30" s="43"/>
      <c r="C30" s="46">
        <v>17.5</v>
      </c>
      <c r="D30" s="22"/>
      <c r="E30" s="125">
        <f t="shared" si="1"/>
        <v>0.181755</v>
      </c>
    </row>
    <row r="31" spans="1:5" ht="15.75" x14ac:dyDescent="0.25">
      <c r="A31" s="42">
        <f t="shared" si="0"/>
        <v>26</v>
      </c>
      <c r="B31" s="45"/>
      <c r="C31" s="46">
        <v>17.399999999999999</v>
      </c>
      <c r="D31" s="22"/>
      <c r="E31" s="125">
        <f t="shared" si="1"/>
        <v>0.18071639999999997</v>
      </c>
    </row>
    <row r="32" spans="1:5" ht="15.75" x14ac:dyDescent="0.25">
      <c r="A32" s="42">
        <f t="shared" si="0"/>
        <v>27</v>
      </c>
      <c r="B32" s="43"/>
      <c r="C32" s="46">
        <v>21.4</v>
      </c>
      <c r="D32" s="22"/>
      <c r="E32" s="125">
        <f t="shared" si="1"/>
        <v>0.22226039999999997</v>
      </c>
    </row>
    <row r="33" spans="1:5" ht="15.75" x14ac:dyDescent="0.25">
      <c r="A33" s="42">
        <f t="shared" si="0"/>
        <v>28</v>
      </c>
      <c r="B33" s="45"/>
      <c r="C33" s="46">
        <v>22.3</v>
      </c>
      <c r="D33" s="22"/>
      <c r="E33" s="125">
        <f t="shared" si="1"/>
        <v>0.2316078</v>
      </c>
    </row>
    <row r="34" spans="1:5" ht="15.75" x14ac:dyDescent="0.25">
      <c r="A34" s="42">
        <f t="shared" si="0"/>
        <v>29</v>
      </c>
      <c r="B34" s="43"/>
      <c r="C34" s="46">
        <v>19.100000000000001</v>
      </c>
      <c r="D34" s="22"/>
      <c r="E34" s="125">
        <f t="shared" si="1"/>
        <v>0.19837260000000001</v>
      </c>
    </row>
    <row r="35" spans="1:5" ht="26.25" customHeight="1" x14ac:dyDescent="0.25">
      <c r="A35" s="42">
        <f t="shared" si="0"/>
        <v>30</v>
      </c>
      <c r="B35" s="41"/>
      <c r="C35" s="46">
        <v>22.3</v>
      </c>
      <c r="D35" s="22"/>
      <c r="E35" s="125">
        <f t="shared" si="1"/>
        <v>0.2316078</v>
      </c>
    </row>
    <row r="36" spans="1:5" ht="15.75" x14ac:dyDescent="0.25">
      <c r="A36" s="42">
        <f t="shared" si="0"/>
        <v>31</v>
      </c>
      <c r="B36" s="45"/>
      <c r="C36" s="46">
        <v>18.399999999999999</v>
      </c>
      <c r="D36" s="22"/>
      <c r="E36" s="125">
        <f t="shared" si="1"/>
        <v>0.19110239999999998</v>
      </c>
    </row>
    <row r="37" spans="1:5" ht="15.75" x14ac:dyDescent="0.25">
      <c r="A37" s="42">
        <f t="shared" si="0"/>
        <v>32</v>
      </c>
      <c r="B37" s="45"/>
      <c r="C37" s="46">
        <v>21.2</v>
      </c>
      <c r="D37" s="22"/>
      <c r="E37" s="125">
        <f t="shared" si="1"/>
        <v>0.22018319999999997</v>
      </c>
    </row>
    <row r="38" spans="1:5" ht="15.75" x14ac:dyDescent="0.25">
      <c r="A38" s="42">
        <f t="shared" si="0"/>
        <v>33</v>
      </c>
      <c r="B38" s="41"/>
      <c r="C38" s="46">
        <v>18.2</v>
      </c>
      <c r="D38" s="22"/>
      <c r="E38" s="125">
        <f t="shared" si="1"/>
        <v>0.18902519999999998</v>
      </c>
    </row>
    <row r="39" spans="1:5" ht="15.75" x14ac:dyDescent="0.25">
      <c r="A39" s="42">
        <f t="shared" si="0"/>
        <v>34</v>
      </c>
      <c r="B39" s="45"/>
      <c r="C39" s="46">
        <v>22.3</v>
      </c>
      <c r="D39" s="22"/>
      <c r="E39" s="125">
        <f t="shared" si="1"/>
        <v>0.2316078</v>
      </c>
    </row>
    <row r="40" spans="1:5" ht="15.75" x14ac:dyDescent="0.25">
      <c r="A40" s="42">
        <f t="shared" si="0"/>
        <v>35</v>
      </c>
      <c r="B40" s="45"/>
      <c r="C40" s="46">
        <v>18.399999999999999</v>
      </c>
      <c r="D40" s="22"/>
      <c r="E40" s="125">
        <f t="shared" si="1"/>
        <v>0.19110239999999998</v>
      </c>
    </row>
    <row r="41" spans="1:5" ht="15.75" x14ac:dyDescent="0.25">
      <c r="A41" s="42">
        <f t="shared" si="0"/>
        <v>36</v>
      </c>
      <c r="B41" s="45"/>
      <c r="C41" s="46">
        <v>21.3</v>
      </c>
      <c r="D41" s="22"/>
      <c r="E41" s="125">
        <f t="shared" si="1"/>
        <v>0.2212218</v>
      </c>
    </row>
    <row r="42" spans="1:5" ht="15.75" x14ac:dyDescent="0.25">
      <c r="A42" s="42">
        <f t="shared" si="0"/>
        <v>37</v>
      </c>
      <c r="B42" s="43"/>
      <c r="C42" s="46">
        <v>18.5</v>
      </c>
      <c r="D42" s="22"/>
      <c r="E42" s="125">
        <f t="shared" si="1"/>
        <v>0.19214099999999998</v>
      </c>
    </row>
    <row r="43" spans="1:5" ht="15.75" x14ac:dyDescent="0.25">
      <c r="A43" s="42">
        <f t="shared" si="0"/>
        <v>38</v>
      </c>
      <c r="B43" s="45"/>
      <c r="C43" s="46">
        <v>18.2</v>
      </c>
      <c r="D43" s="22"/>
      <c r="E43" s="125">
        <f t="shared" si="1"/>
        <v>0.18902519999999998</v>
      </c>
    </row>
    <row r="44" spans="1:5" ht="15.75" x14ac:dyDescent="0.25">
      <c r="A44" s="42">
        <f>1+A43</f>
        <v>39</v>
      </c>
      <c r="B44" s="45"/>
      <c r="C44" s="46">
        <v>18.7</v>
      </c>
      <c r="D44" s="22"/>
      <c r="E44" s="125">
        <f t="shared" si="1"/>
        <v>0.19421819999999998</v>
      </c>
    </row>
    <row r="45" spans="1:5" ht="15.75" x14ac:dyDescent="0.25">
      <c r="A45" s="42">
        <f t="shared" si="0"/>
        <v>40</v>
      </c>
      <c r="B45" s="45"/>
      <c r="C45" s="46">
        <v>21.2</v>
      </c>
      <c r="D45" s="22"/>
      <c r="E45" s="125">
        <f t="shared" si="1"/>
        <v>0.22018319999999997</v>
      </c>
    </row>
    <row r="46" spans="1:5" ht="15.75" x14ac:dyDescent="0.25">
      <c r="A46" s="42">
        <f t="shared" si="0"/>
        <v>41</v>
      </c>
      <c r="B46" s="45"/>
      <c r="C46" s="46">
        <v>18</v>
      </c>
      <c r="D46" s="22"/>
      <c r="E46" s="125">
        <f t="shared" si="1"/>
        <v>0.186948</v>
      </c>
    </row>
    <row r="47" spans="1:5" ht="15.75" x14ac:dyDescent="0.25">
      <c r="A47" s="42">
        <f t="shared" si="0"/>
        <v>42</v>
      </c>
      <c r="B47" s="45"/>
      <c r="C47" s="46">
        <v>20.399999999999999</v>
      </c>
      <c r="D47" s="22"/>
      <c r="E47" s="125">
        <f t="shared" si="1"/>
        <v>0.21187439999999996</v>
      </c>
    </row>
    <row r="48" spans="1:5" ht="15.75" x14ac:dyDescent="0.25">
      <c r="A48" s="42">
        <f t="shared" si="0"/>
        <v>43</v>
      </c>
      <c r="B48" s="43"/>
      <c r="C48" s="46">
        <v>18.100000000000001</v>
      </c>
      <c r="D48" s="22"/>
      <c r="E48" s="125">
        <f t="shared" si="1"/>
        <v>0.1879866</v>
      </c>
    </row>
    <row r="49" spans="1:5" ht="15.75" x14ac:dyDescent="0.25">
      <c r="A49" s="42">
        <f t="shared" si="0"/>
        <v>44</v>
      </c>
      <c r="B49" s="45"/>
      <c r="C49" s="46">
        <v>18.7</v>
      </c>
      <c r="D49" s="22"/>
      <c r="E49" s="125">
        <f t="shared" si="1"/>
        <v>0.19421819999999998</v>
      </c>
    </row>
    <row r="50" spans="1:5" ht="15.75" x14ac:dyDescent="0.25">
      <c r="A50" s="42">
        <f t="shared" si="0"/>
        <v>45</v>
      </c>
      <c r="B50" s="41"/>
      <c r="C50" s="46">
        <v>18.100000000000001</v>
      </c>
      <c r="D50" s="22"/>
      <c r="E50" s="125">
        <f t="shared" si="1"/>
        <v>0.1879866</v>
      </c>
    </row>
    <row r="51" spans="1:5" ht="15.75" x14ac:dyDescent="0.25">
      <c r="A51" s="42">
        <f t="shared" si="0"/>
        <v>46</v>
      </c>
      <c r="B51" s="45"/>
      <c r="C51" s="46">
        <v>18.7</v>
      </c>
      <c r="D51" s="22"/>
      <c r="E51" s="125">
        <f t="shared" si="1"/>
        <v>0.19421819999999998</v>
      </c>
    </row>
    <row r="52" spans="1:5" ht="15.75" x14ac:dyDescent="0.25">
      <c r="A52" s="42">
        <f t="shared" si="0"/>
        <v>47</v>
      </c>
      <c r="B52" s="45"/>
      <c r="C52" s="46">
        <v>18.3</v>
      </c>
      <c r="D52" s="22"/>
      <c r="E52" s="125">
        <f t="shared" si="1"/>
        <v>0.1900638</v>
      </c>
    </row>
    <row r="53" spans="1:5" ht="27.75" customHeight="1" x14ac:dyDescent="0.25">
      <c r="A53" s="42">
        <f t="shared" si="0"/>
        <v>48</v>
      </c>
      <c r="B53" s="41"/>
      <c r="C53" s="46">
        <v>20.100000000000001</v>
      </c>
      <c r="D53" s="22"/>
      <c r="E53" s="125">
        <f t="shared" si="1"/>
        <v>0.20875860000000002</v>
      </c>
    </row>
    <row r="54" spans="1:5" ht="15.75" x14ac:dyDescent="0.25">
      <c r="A54" s="42">
        <f t="shared" si="0"/>
        <v>49</v>
      </c>
      <c r="B54" s="45"/>
      <c r="C54" s="46">
        <v>18.7</v>
      </c>
      <c r="D54" s="22"/>
      <c r="E54" s="125">
        <f t="shared" si="1"/>
        <v>0.19421819999999998</v>
      </c>
    </row>
    <row r="55" spans="1:5" ht="15.75" x14ac:dyDescent="0.25">
      <c r="A55" s="42">
        <f t="shared" si="0"/>
        <v>50</v>
      </c>
      <c r="B55" s="43"/>
      <c r="C55" s="46">
        <v>19.899999999999999</v>
      </c>
      <c r="D55" s="22"/>
      <c r="E55" s="125">
        <f t="shared" si="1"/>
        <v>0.20668139999999996</v>
      </c>
    </row>
    <row r="56" spans="1:5" ht="15.75" x14ac:dyDescent="0.25">
      <c r="A56" s="42">
        <f t="shared" si="0"/>
        <v>51</v>
      </c>
      <c r="B56" s="45"/>
      <c r="C56" s="46">
        <v>19.100000000000001</v>
      </c>
      <c r="D56" s="22"/>
      <c r="E56" s="125">
        <f t="shared" si="1"/>
        <v>0.19837260000000001</v>
      </c>
    </row>
    <row r="57" spans="1:5" ht="15.75" x14ac:dyDescent="0.25">
      <c r="A57" s="42">
        <f t="shared" si="0"/>
        <v>52</v>
      </c>
      <c r="B57" s="45"/>
      <c r="C57" s="46">
        <v>17.600000000000001</v>
      </c>
      <c r="D57" s="22"/>
      <c r="E57" s="125">
        <f t="shared" si="1"/>
        <v>0.1827936</v>
      </c>
    </row>
    <row r="58" spans="1:5" ht="15.75" x14ac:dyDescent="0.25">
      <c r="A58" s="42">
        <f t="shared" si="0"/>
        <v>53</v>
      </c>
      <c r="B58" s="45"/>
      <c r="C58" s="46">
        <v>18.399999999999999</v>
      </c>
      <c r="D58" s="22"/>
      <c r="E58" s="125">
        <f t="shared" si="1"/>
        <v>0.19110239999999998</v>
      </c>
    </row>
    <row r="59" spans="1:5" ht="15.75" x14ac:dyDescent="0.25">
      <c r="A59" s="42">
        <f t="shared" si="0"/>
        <v>54</v>
      </c>
      <c r="B59" s="45"/>
      <c r="C59" s="46">
        <v>20.399999999999999</v>
      </c>
      <c r="D59" s="22"/>
      <c r="E59" s="125">
        <f t="shared" si="1"/>
        <v>0.21187439999999996</v>
      </c>
    </row>
    <row r="60" spans="1:5" ht="15.75" x14ac:dyDescent="0.25">
      <c r="A60" s="42">
        <f t="shared" si="0"/>
        <v>55</v>
      </c>
      <c r="B60" s="45"/>
      <c r="C60" s="46">
        <v>18.2</v>
      </c>
      <c r="D60" s="22"/>
      <c r="E60" s="125">
        <f t="shared" si="1"/>
        <v>0.18902519999999998</v>
      </c>
    </row>
    <row r="61" spans="1:5" ht="15.75" x14ac:dyDescent="0.25">
      <c r="A61" s="42">
        <f t="shared" si="0"/>
        <v>56</v>
      </c>
      <c r="B61" s="45"/>
      <c r="C61" s="46">
        <v>19.399999999999999</v>
      </c>
      <c r="D61" s="22"/>
      <c r="E61" s="125">
        <f t="shared" si="1"/>
        <v>0.20148839999999998</v>
      </c>
    </row>
    <row r="62" spans="1:5" ht="15.75" x14ac:dyDescent="0.25">
      <c r="A62" s="42">
        <f t="shared" si="0"/>
        <v>57</v>
      </c>
      <c r="B62" s="43"/>
      <c r="C62" s="46">
        <v>18.399999999999999</v>
      </c>
      <c r="D62" s="22"/>
      <c r="E62" s="125">
        <f t="shared" si="1"/>
        <v>0.19110239999999998</v>
      </c>
    </row>
    <row r="63" spans="1:5" ht="15.75" x14ac:dyDescent="0.25">
      <c r="A63" s="42">
        <f t="shared" si="0"/>
        <v>58</v>
      </c>
      <c r="B63" s="45"/>
      <c r="C63" s="46">
        <v>18.8</v>
      </c>
      <c r="D63" s="22"/>
      <c r="E63" s="125">
        <f t="shared" si="1"/>
        <v>0.19525680000000001</v>
      </c>
    </row>
    <row r="64" spans="1:5" ht="15.75" x14ac:dyDescent="0.25">
      <c r="A64" s="42">
        <f t="shared" si="0"/>
        <v>59</v>
      </c>
      <c r="B64" s="41"/>
      <c r="C64" s="46">
        <v>18.8</v>
      </c>
      <c r="D64" s="22"/>
      <c r="E64" s="125">
        <f t="shared" si="1"/>
        <v>0.19525680000000001</v>
      </c>
    </row>
    <row r="65" spans="1:5" ht="15.75" x14ac:dyDescent="0.25">
      <c r="A65" s="42">
        <f t="shared" si="0"/>
        <v>60</v>
      </c>
      <c r="B65" s="45"/>
      <c r="C65" s="46">
        <v>19.7</v>
      </c>
      <c r="D65" s="22"/>
      <c r="E65" s="125">
        <f t="shared" si="1"/>
        <v>0.20460419999999999</v>
      </c>
    </row>
    <row r="66" spans="1:5" ht="15.75" x14ac:dyDescent="0.25">
      <c r="A66" s="42">
        <f t="shared" si="0"/>
        <v>61</v>
      </c>
      <c r="B66" s="45"/>
      <c r="C66" s="46">
        <v>21.7</v>
      </c>
      <c r="D66" s="22"/>
      <c r="E66" s="125">
        <f t="shared" si="1"/>
        <v>0.22537619999999997</v>
      </c>
    </row>
    <row r="67" spans="1:5" ht="15.75" x14ac:dyDescent="0.25">
      <c r="A67" s="42">
        <f t="shared" si="0"/>
        <v>62</v>
      </c>
      <c r="B67" s="45"/>
      <c r="C67" s="46">
        <v>19.2</v>
      </c>
      <c r="D67" s="22"/>
      <c r="E67" s="125">
        <f t="shared" si="1"/>
        <v>0.19941119999999998</v>
      </c>
    </row>
    <row r="68" spans="1:5" ht="15.75" x14ac:dyDescent="0.25">
      <c r="A68" s="42">
        <f t="shared" si="0"/>
        <v>63</v>
      </c>
      <c r="B68" s="45"/>
      <c r="C68" s="46">
        <v>17.399999999999999</v>
      </c>
      <c r="D68" s="22"/>
      <c r="E68" s="125">
        <f t="shared" si="1"/>
        <v>0.18071639999999997</v>
      </c>
    </row>
    <row r="69" spans="1:5" ht="15.75" x14ac:dyDescent="0.25">
      <c r="A69" s="42">
        <f t="shared" si="0"/>
        <v>64</v>
      </c>
      <c r="B69" s="45"/>
      <c r="C69" s="46">
        <v>17.5</v>
      </c>
      <c r="D69" s="22"/>
      <c r="E69" s="125">
        <f t="shared" si="1"/>
        <v>0.181755</v>
      </c>
    </row>
    <row r="70" spans="1:5" ht="15.75" x14ac:dyDescent="0.25">
      <c r="A70" s="42">
        <f t="shared" si="0"/>
        <v>65</v>
      </c>
      <c r="B70" s="45"/>
      <c r="C70" s="46">
        <v>17.100000000000001</v>
      </c>
      <c r="D70" s="22"/>
      <c r="E70" s="125">
        <f t="shared" si="1"/>
        <v>0.1776006</v>
      </c>
    </row>
    <row r="71" spans="1:5" ht="15.75" x14ac:dyDescent="0.25">
      <c r="A71" s="42">
        <f t="shared" si="0"/>
        <v>66</v>
      </c>
      <c r="B71" s="45"/>
      <c r="C71" s="46">
        <v>13.3</v>
      </c>
      <c r="D71" s="22"/>
      <c r="E71" s="125">
        <f t="shared" si="1"/>
        <v>0.1381338</v>
      </c>
    </row>
    <row r="72" spans="1:5" ht="15.75" x14ac:dyDescent="0.25">
      <c r="A72" s="42">
        <f t="shared" ref="A72:A79" si="2">1+A71</f>
        <v>67</v>
      </c>
      <c r="B72" s="43"/>
      <c r="C72" s="46">
        <v>15.3</v>
      </c>
      <c r="D72" s="22"/>
      <c r="E72" s="125">
        <f t="shared" ref="E72:E135" si="3">C72*0.010386</f>
        <v>0.15890579999999999</v>
      </c>
    </row>
    <row r="73" spans="1:5" ht="15.75" x14ac:dyDescent="0.25">
      <c r="A73" s="42">
        <f t="shared" si="2"/>
        <v>68</v>
      </c>
      <c r="B73" s="45"/>
      <c r="C73" s="46">
        <v>16.7</v>
      </c>
      <c r="D73" s="22"/>
      <c r="E73" s="125">
        <f t="shared" si="3"/>
        <v>0.17344619999999999</v>
      </c>
    </row>
    <row r="74" spans="1:5" ht="15.75" x14ac:dyDescent="0.25">
      <c r="A74" s="42">
        <f t="shared" si="2"/>
        <v>69</v>
      </c>
      <c r="B74" s="45"/>
      <c r="C74" s="46">
        <v>18</v>
      </c>
      <c r="D74" s="22"/>
      <c r="E74" s="125">
        <f t="shared" si="3"/>
        <v>0.186948</v>
      </c>
    </row>
    <row r="75" spans="1:5" ht="15.75" x14ac:dyDescent="0.25">
      <c r="A75" s="42">
        <f t="shared" si="2"/>
        <v>70</v>
      </c>
      <c r="B75" s="45"/>
      <c r="C75" s="46">
        <v>18.2</v>
      </c>
      <c r="D75" s="22"/>
      <c r="E75" s="125">
        <f t="shared" si="3"/>
        <v>0.18902519999999998</v>
      </c>
    </row>
    <row r="76" spans="1:5" ht="15.75" x14ac:dyDescent="0.25">
      <c r="A76" s="42">
        <f t="shared" si="2"/>
        <v>71</v>
      </c>
      <c r="B76" s="45"/>
      <c r="C76" s="46">
        <v>17.8</v>
      </c>
      <c r="D76" s="22"/>
      <c r="E76" s="125">
        <f t="shared" si="3"/>
        <v>0.1848708</v>
      </c>
    </row>
    <row r="77" spans="1:5" ht="15.75" x14ac:dyDescent="0.25">
      <c r="A77" s="42">
        <f t="shared" si="2"/>
        <v>72</v>
      </c>
      <c r="B77" s="45"/>
      <c r="C77" s="46">
        <v>17.100000000000001</v>
      </c>
      <c r="D77" s="22"/>
      <c r="E77" s="125">
        <f t="shared" si="3"/>
        <v>0.1776006</v>
      </c>
    </row>
    <row r="78" spans="1:5" ht="15.75" x14ac:dyDescent="0.25">
      <c r="A78" s="42">
        <f t="shared" si="2"/>
        <v>73</v>
      </c>
      <c r="B78" s="43"/>
      <c r="C78" s="46">
        <v>17.3</v>
      </c>
      <c r="D78" s="22"/>
      <c r="E78" s="125">
        <f t="shared" si="3"/>
        <v>0.1796778</v>
      </c>
    </row>
    <row r="79" spans="1:5" ht="15.75" x14ac:dyDescent="0.25">
      <c r="A79" s="42">
        <f t="shared" si="2"/>
        <v>74</v>
      </c>
      <c r="B79" s="44"/>
      <c r="C79" s="46">
        <v>17.100000000000001</v>
      </c>
      <c r="D79" s="22"/>
      <c r="E79" s="125">
        <f t="shared" si="3"/>
        <v>0.1776006</v>
      </c>
    </row>
    <row r="80" spans="1:5" ht="15.75" x14ac:dyDescent="0.25">
      <c r="A80" s="42">
        <f>1+A79</f>
        <v>75</v>
      </c>
      <c r="B80" s="45"/>
      <c r="C80" s="46">
        <v>14.7</v>
      </c>
      <c r="D80" s="22"/>
      <c r="E80" s="125">
        <f t="shared" si="3"/>
        <v>0.15267419999999998</v>
      </c>
    </row>
    <row r="81" spans="1:5" ht="15.75" x14ac:dyDescent="0.25">
      <c r="A81" s="42">
        <f t="shared" ref="A81:A100" si="4">1+A80</f>
        <v>76</v>
      </c>
      <c r="B81" s="45"/>
      <c r="C81" s="46">
        <v>14.8</v>
      </c>
      <c r="D81" s="22"/>
      <c r="E81" s="125">
        <f t="shared" si="3"/>
        <v>0.15371280000000001</v>
      </c>
    </row>
    <row r="82" spans="1:5" ht="15.75" x14ac:dyDescent="0.25">
      <c r="A82" s="42">
        <f t="shared" si="4"/>
        <v>77</v>
      </c>
      <c r="B82" s="43"/>
      <c r="C82" s="46">
        <v>16</v>
      </c>
      <c r="D82" s="22"/>
      <c r="E82" s="125">
        <f t="shared" si="3"/>
        <v>0.16617599999999999</v>
      </c>
    </row>
    <row r="83" spans="1:5" ht="15.75" x14ac:dyDescent="0.25">
      <c r="A83" s="42">
        <f t="shared" si="4"/>
        <v>78</v>
      </c>
      <c r="B83" s="45"/>
      <c r="C83" s="46">
        <v>16.3</v>
      </c>
      <c r="D83" s="22"/>
      <c r="E83" s="125">
        <f t="shared" si="3"/>
        <v>0.16929179999999999</v>
      </c>
    </row>
    <row r="84" spans="1:5" ht="16.5" customHeight="1" x14ac:dyDescent="0.25">
      <c r="A84" s="42">
        <f t="shared" si="4"/>
        <v>79</v>
      </c>
      <c r="B84" s="41"/>
      <c r="C84" s="46">
        <v>17</v>
      </c>
      <c r="D84" s="22"/>
      <c r="E84" s="125">
        <f t="shared" si="3"/>
        <v>0.176562</v>
      </c>
    </row>
    <row r="85" spans="1:5" ht="15.75" x14ac:dyDescent="0.25">
      <c r="A85" s="42">
        <f t="shared" si="4"/>
        <v>80</v>
      </c>
      <c r="B85" s="45"/>
      <c r="C85" s="46">
        <v>17.8</v>
      </c>
      <c r="D85" s="22"/>
      <c r="E85" s="125">
        <f t="shared" si="3"/>
        <v>0.1848708</v>
      </c>
    </row>
    <row r="86" spans="1:5" ht="15.75" x14ac:dyDescent="0.25">
      <c r="A86" s="42">
        <f t="shared" si="4"/>
        <v>81</v>
      </c>
      <c r="B86" s="45"/>
      <c r="C86" s="46">
        <v>16.600000000000001</v>
      </c>
      <c r="D86" s="22"/>
      <c r="E86" s="125">
        <f t="shared" si="3"/>
        <v>0.17240759999999999</v>
      </c>
    </row>
    <row r="87" spans="1:5" ht="31.5" customHeight="1" x14ac:dyDescent="0.25">
      <c r="A87" s="42">
        <f t="shared" si="4"/>
        <v>82</v>
      </c>
      <c r="B87" s="41"/>
      <c r="C87" s="46">
        <v>17</v>
      </c>
      <c r="D87" s="22"/>
      <c r="E87" s="125">
        <f t="shared" si="3"/>
        <v>0.176562</v>
      </c>
    </row>
    <row r="88" spans="1:5" ht="15.75" x14ac:dyDescent="0.25">
      <c r="A88" s="42">
        <f t="shared" si="4"/>
        <v>83</v>
      </c>
      <c r="B88" s="45"/>
      <c r="C88" s="46">
        <v>16.600000000000001</v>
      </c>
      <c r="D88" s="22"/>
      <c r="E88" s="125">
        <f t="shared" si="3"/>
        <v>0.17240759999999999</v>
      </c>
    </row>
    <row r="89" spans="1:5" ht="15.75" x14ac:dyDescent="0.25">
      <c r="A89" s="42">
        <f t="shared" si="4"/>
        <v>84</v>
      </c>
      <c r="B89" s="43"/>
      <c r="C89" s="46">
        <v>17</v>
      </c>
      <c r="D89" s="22"/>
      <c r="E89" s="125">
        <f t="shared" si="3"/>
        <v>0.176562</v>
      </c>
    </row>
    <row r="90" spans="1:5" ht="15.75" x14ac:dyDescent="0.25">
      <c r="A90" s="42">
        <f t="shared" si="4"/>
        <v>85</v>
      </c>
      <c r="B90" s="41"/>
      <c r="C90" s="46">
        <v>17.8</v>
      </c>
      <c r="D90" s="22"/>
      <c r="E90" s="125">
        <f t="shared" si="3"/>
        <v>0.1848708</v>
      </c>
    </row>
    <row r="91" spans="1:5" ht="15.75" x14ac:dyDescent="0.25">
      <c r="A91" s="42">
        <f t="shared" si="4"/>
        <v>86</v>
      </c>
      <c r="B91" s="43"/>
      <c r="C91" s="46">
        <v>17.8</v>
      </c>
      <c r="D91" s="22"/>
      <c r="E91" s="125">
        <f t="shared" si="3"/>
        <v>0.1848708</v>
      </c>
    </row>
    <row r="92" spans="1:5" ht="15.75" x14ac:dyDescent="0.25">
      <c r="A92" s="42">
        <f t="shared" si="4"/>
        <v>87</v>
      </c>
      <c r="B92" s="45"/>
      <c r="C92" s="46">
        <v>14.9</v>
      </c>
      <c r="D92" s="22"/>
      <c r="E92" s="125">
        <f t="shared" si="3"/>
        <v>0.15475139999999998</v>
      </c>
    </row>
    <row r="93" spans="1:5" ht="15.75" x14ac:dyDescent="0.25">
      <c r="A93" s="42">
        <f t="shared" si="4"/>
        <v>88</v>
      </c>
      <c r="B93" s="45"/>
      <c r="C93" s="46">
        <v>15.9</v>
      </c>
      <c r="D93" s="22"/>
      <c r="E93" s="125">
        <f t="shared" si="3"/>
        <v>0.16513739999999999</v>
      </c>
    </row>
    <row r="94" spans="1:5" ht="15.75" x14ac:dyDescent="0.25">
      <c r="A94" s="42">
        <f t="shared" si="4"/>
        <v>89</v>
      </c>
      <c r="B94" s="45"/>
      <c r="C94" s="46">
        <v>14.9</v>
      </c>
      <c r="D94" s="22"/>
      <c r="E94" s="125">
        <f t="shared" si="3"/>
        <v>0.15475139999999998</v>
      </c>
    </row>
    <row r="95" spans="1:5" ht="15.75" x14ac:dyDescent="0.25">
      <c r="A95" s="42">
        <f t="shared" si="4"/>
        <v>90</v>
      </c>
      <c r="B95" s="45"/>
      <c r="C95" s="46">
        <v>15.4</v>
      </c>
      <c r="D95" s="22"/>
      <c r="E95" s="125">
        <f t="shared" si="3"/>
        <v>0.15994439999999999</v>
      </c>
    </row>
    <row r="96" spans="1:5" ht="28.5" customHeight="1" x14ac:dyDescent="0.25">
      <c r="A96" s="42">
        <f t="shared" si="4"/>
        <v>91</v>
      </c>
      <c r="B96" s="41"/>
      <c r="C96" s="46">
        <v>16.8</v>
      </c>
      <c r="D96" s="22"/>
      <c r="E96" s="125">
        <f t="shared" si="3"/>
        <v>0.1744848</v>
      </c>
    </row>
    <row r="97" spans="1:5" ht="15.75" x14ac:dyDescent="0.25">
      <c r="A97" s="42">
        <f t="shared" si="4"/>
        <v>92</v>
      </c>
      <c r="B97" s="43"/>
      <c r="C97" s="46">
        <v>16</v>
      </c>
      <c r="D97" s="22"/>
      <c r="E97" s="125">
        <f t="shared" si="3"/>
        <v>0.16617599999999999</v>
      </c>
    </row>
    <row r="98" spans="1:5" ht="15.75" customHeight="1" x14ac:dyDescent="0.25">
      <c r="A98" s="42">
        <f t="shared" si="4"/>
        <v>93</v>
      </c>
      <c r="B98" s="41"/>
      <c r="C98" s="46">
        <v>14.9</v>
      </c>
      <c r="D98" s="22"/>
      <c r="E98" s="125">
        <f t="shared" si="3"/>
        <v>0.15475139999999998</v>
      </c>
    </row>
    <row r="99" spans="1:5" ht="30" customHeight="1" x14ac:dyDescent="0.25">
      <c r="A99" s="42">
        <f t="shared" si="4"/>
        <v>94</v>
      </c>
      <c r="B99" s="41"/>
      <c r="C99" s="46">
        <v>16.5</v>
      </c>
      <c r="D99" s="22"/>
      <c r="E99" s="125">
        <f t="shared" si="3"/>
        <v>0.17136899999999999</v>
      </c>
    </row>
    <row r="100" spans="1:5" ht="15.75" x14ac:dyDescent="0.25">
      <c r="A100" s="42">
        <f t="shared" si="4"/>
        <v>95</v>
      </c>
      <c r="B100" s="45"/>
      <c r="C100" s="46">
        <v>17.3</v>
      </c>
      <c r="D100" s="22"/>
      <c r="E100" s="125">
        <f t="shared" si="3"/>
        <v>0.1796778</v>
      </c>
    </row>
    <row r="101" spans="1:5" ht="15.75" x14ac:dyDescent="0.25">
      <c r="A101" s="42">
        <f>1+A100</f>
        <v>96</v>
      </c>
      <c r="B101" s="45"/>
      <c r="C101" s="46">
        <v>16.600000000000001</v>
      </c>
      <c r="D101" s="22"/>
      <c r="E101" s="125">
        <f t="shared" si="3"/>
        <v>0.17240759999999999</v>
      </c>
    </row>
    <row r="102" spans="1:5" ht="15.75" x14ac:dyDescent="0.25">
      <c r="A102" s="42">
        <f t="shared" ref="A102:A165" si="5">1+A101</f>
        <v>97</v>
      </c>
      <c r="B102" s="45"/>
      <c r="C102" s="46">
        <v>17.3</v>
      </c>
      <c r="D102" s="22"/>
      <c r="E102" s="125">
        <f t="shared" si="3"/>
        <v>0.1796778</v>
      </c>
    </row>
    <row r="103" spans="1:5" ht="15.75" x14ac:dyDescent="0.25">
      <c r="A103" s="42">
        <f t="shared" si="5"/>
        <v>98</v>
      </c>
      <c r="B103" s="45"/>
      <c r="C103" s="46">
        <v>17.100000000000001</v>
      </c>
      <c r="D103" s="22"/>
      <c r="E103" s="125">
        <f t="shared" si="3"/>
        <v>0.1776006</v>
      </c>
    </row>
    <row r="104" spans="1:5" ht="15.75" x14ac:dyDescent="0.25">
      <c r="A104" s="42">
        <f t="shared" si="5"/>
        <v>99</v>
      </c>
      <c r="B104" s="43"/>
      <c r="C104" s="46">
        <v>18.100000000000001</v>
      </c>
      <c r="D104" s="22"/>
      <c r="E104" s="125">
        <f t="shared" si="3"/>
        <v>0.1879866</v>
      </c>
    </row>
    <row r="105" spans="1:5" ht="15.75" x14ac:dyDescent="0.25">
      <c r="A105" s="42">
        <f t="shared" si="5"/>
        <v>100</v>
      </c>
      <c r="B105" s="45"/>
      <c r="C105" s="46">
        <v>17.5</v>
      </c>
      <c r="D105" s="22"/>
      <c r="E105" s="125">
        <f t="shared" si="3"/>
        <v>0.181755</v>
      </c>
    </row>
    <row r="106" spans="1:5" ht="15.75" x14ac:dyDescent="0.25">
      <c r="A106" s="42">
        <f t="shared" si="5"/>
        <v>101</v>
      </c>
      <c r="B106" s="45"/>
      <c r="C106" s="46">
        <v>16.5</v>
      </c>
      <c r="D106" s="22"/>
      <c r="E106" s="125">
        <f t="shared" si="3"/>
        <v>0.17136899999999999</v>
      </c>
    </row>
    <row r="107" spans="1:5" ht="15.75" x14ac:dyDescent="0.25">
      <c r="A107" s="42">
        <f t="shared" si="5"/>
        <v>102</v>
      </c>
      <c r="B107" s="45"/>
      <c r="C107" s="46">
        <v>16.5</v>
      </c>
      <c r="D107" s="22"/>
      <c r="E107" s="125">
        <f t="shared" si="3"/>
        <v>0.17136899999999999</v>
      </c>
    </row>
    <row r="108" spans="1:5" ht="15.75" x14ac:dyDescent="0.25">
      <c r="A108" s="42">
        <f t="shared" si="5"/>
        <v>103</v>
      </c>
      <c r="B108" s="43"/>
      <c r="C108" s="46">
        <v>16.8</v>
      </c>
      <c r="D108" s="22"/>
      <c r="E108" s="125">
        <f t="shared" si="3"/>
        <v>0.1744848</v>
      </c>
    </row>
    <row r="109" spans="1:5" ht="15.75" x14ac:dyDescent="0.25">
      <c r="A109" s="42">
        <f t="shared" si="5"/>
        <v>104</v>
      </c>
      <c r="B109" s="45"/>
      <c r="C109" s="46">
        <v>16.3</v>
      </c>
      <c r="D109" s="22"/>
      <c r="E109" s="125">
        <f t="shared" si="3"/>
        <v>0.16929179999999999</v>
      </c>
    </row>
    <row r="110" spans="1:5" ht="15.75" x14ac:dyDescent="0.25">
      <c r="A110" s="42">
        <f t="shared" si="5"/>
        <v>105</v>
      </c>
      <c r="B110" s="45"/>
      <c r="C110" s="46">
        <v>17</v>
      </c>
      <c r="D110" s="22"/>
      <c r="E110" s="125">
        <f t="shared" si="3"/>
        <v>0.176562</v>
      </c>
    </row>
    <row r="111" spans="1:5" ht="15.75" x14ac:dyDescent="0.25">
      <c r="A111" s="42">
        <f t="shared" si="5"/>
        <v>106</v>
      </c>
      <c r="B111" s="45"/>
      <c r="C111" s="46">
        <v>17.3</v>
      </c>
      <c r="D111" s="22"/>
      <c r="E111" s="125">
        <f t="shared" si="3"/>
        <v>0.1796778</v>
      </c>
    </row>
    <row r="112" spans="1:5" ht="15.75" x14ac:dyDescent="0.25">
      <c r="A112" s="42">
        <f t="shared" si="5"/>
        <v>107</v>
      </c>
      <c r="B112" s="45"/>
      <c r="C112" s="46">
        <v>18</v>
      </c>
      <c r="D112" s="22"/>
      <c r="E112" s="125">
        <f t="shared" si="3"/>
        <v>0.186948</v>
      </c>
    </row>
    <row r="113" spans="1:5" ht="15.75" x14ac:dyDescent="0.25">
      <c r="A113" s="42">
        <f t="shared" si="5"/>
        <v>108</v>
      </c>
      <c r="B113" s="45"/>
      <c r="C113" s="46">
        <v>14.9</v>
      </c>
      <c r="D113" s="22"/>
      <c r="E113" s="125">
        <f t="shared" si="3"/>
        <v>0.15475139999999998</v>
      </c>
    </row>
    <row r="114" spans="1:5" ht="15.75" x14ac:dyDescent="0.25">
      <c r="A114" s="42">
        <f t="shared" si="5"/>
        <v>109</v>
      </c>
      <c r="B114" s="45"/>
      <c r="C114" s="46">
        <v>15.7</v>
      </c>
      <c r="D114" s="22"/>
      <c r="E114" s="125">
        <f t="shared" si="3"/>
        <v>0.16306019999999999</v>
      </c>
    </row>
    <row r="115" spans="1:5" ht="15.75" x14ac:dyDescent="0.25">
      <c r="A115" s="42">
        <f t="shared" si="5"/>
        <v>110</v>
      </c>
      <c r="B115" s="45"/>
      <c r="C115" s="46">
        <v>19.7</v>
      </c>
      <c r="D115" s="22"/>
      <c r="E115" s="125">
        <f t="shared" si="3"/>
        <v>0.20460419999999999</v>
      </c>
    </row>
    <row r="116" spans="1:5" ht="15.75" x14ac:dyDescent="0.25">
      <c r="A116" s="42">
        <f t="shared" si="5"/>
        <v>111</v>
      </c>
      <c r="B116" s="45"/>
      <c r="C116" s="46">
        <v>16.899999999999999</v>
      </c>
      <c r="D116" s="22"/>
      <c r="E116" s="125">
        <f t="shared" si="3"/>
        <v>0.17552339999999997</v>
      </c>
    </row>
    <row r="117" spans="1:5" ht="15.75" x14ac:dyDescent="0.25">
      <c r="A117" s="42">
        <f t="shared" si="5"/>
        <v>112</v>
      </c>
      <c r="B117" s="45"/>
      <c r="C117" s="46">
        <v>17.8</v>
      </c>
      <c r="D117" s="22"/>
      <c r="E117" s="125">
        <f t="shared" si="3"/>
        <v>0.1848708</v>
      </c>
    </row>
    <row r="118" spans="1:5" ht="15.75" x14ac:dyDescent="0.25">
      <c r="A118" s="42">
        <f t="shared" si="5"/>
        <v>113</v>
      </c>
      <c r="B118" s="45"/>
      <c r="C118" s="46">
        <v>17.399999999999999</v>
      </c>
      <c r="D118" s="22"/>
      <c r="E118" s="125">
        <f t="shared" si="3"/>
        <v>0.18071639999999997</v>
      </c>
    </row>
    <row r="119" spans="1:5" ht="15.75" x14ac:dyDescent="0.25">
      <c r="A119" s="42">
        <f t="shared" si="5"/>
        <v>114</v>
      </c>
      <c r="B119" s="45"/>
      <c r="C119" s="46">
        <v>18.3</v>
      </c>
      <c r="D119" s="22"/>
      <c r="E119" s="125">
        <f t="shared" si="3"/>
        <v>0.1900638</v>
      </c>
    </row>
    <row r="120" spans="1:5" ht="15.75" x14ac:dyDescent="0.25">
      <c r="A120" s="42">
        <f t="shared" si="5"/>
        <v>115</v>
      </c>
      <c r="B120" s="45"/>
      <c r="C120" s="46">
        <v>17.3</v>
      </c>
      <c r="D120" s="22"/>
      <c r="E120" s="125">
        <f t="shared" si="3"/>
        <v>0.1796778</v>
      </c>
    </row>
    <row r="121" spans="1:5" ht="15.75" x14ac:dyDescent="0.25">
      <c r="A121" s="42">
        <f t="shared" si="5"/>
        <v>116</v>
      </c>
      <c r="B121" s="45"/>
      <c r="C121" s="46">
        <v>18</v>
      </c>
      <c r="D121" s="22"/>
      <c r="E121" s="125">
        <f t="shared" si="3"/>
        <v>0.186948</v>
      </c>
    </row>
    <row r="122" spans="1:5" ht="15.75" x14ac:dyDescent="0.25">
      <c r="A122" s="42">
        <f t="shared" si="5"/>
        <v>117</v>
      </c>
      <c r="B122" s="45"/>
      <c r="C122" s="46">
        <v>22.3</v>
      </c>
      <c r="D122" s="22"/>
      <c r="E122" s="125">
        <f t="shared" si="3"/>
        <v>0.2316078</v>
      </c>
    </row>
    <row r="123" spans="1:5" ht="15.75" x14ac:dyDescent="0.25">
      <c r="A123" s="42">
        <f t="shared" si="5"/>
        <v>118</v>
      </c>
      <c r="B123" s="45"/>
      <c r="C123" s="46">
        <v>18.100000000000001</v>
      </c>
      <c r="D123" s="22"/>
      <c r="E123" s="125">
        <f t="shared" si="3"/>
        <v>0.1879866</v>
      </c>
    </row>
    <row r="124" spans="1:5" ht="15.75" x14ac:dyDescent="0.25">
      <c r="A124" s="42">
        <f t="shared" si="5"/>
        <v>119</v>
      </c>
      <c r="B124" s="45"/>
      <c r="C124" s="46">
        <v>18</v>
      </c>
      <c r="D124" s="22"/>
      <c r="E124" s="125">
        <f t="shared" si="3"/>
        <v>0.186948</v>
      </c>
    </row>
    <row r="125" spans="1:5" ht="15.75" x14ac:dyDescent="0.25">
      <c r="A125" s="42">
        <f t="shared" si="5"/>
        <v>120</v>
      </c>
      <c r="B125" s="45"/>
      <c r="C125" s="46">
        <v>18</v>
      </c>
      <c r="D125" s="22"/>
      <c r="E125" s="125">
        <f t="shared" si="3"/>
        <v>0.186948</v>
      </c>
    </row>
    <row r="126" spans="1:5" ht="15.75" x14ac:dyDescent="0.25">
      <c r="A126" s="42">
        <f t="shared" si="5"/>
        <v>121</v>
      </c>
      <c r="B126" s="45"/>
      <c r="C126" s="46">
        <v>17.8</v>
      </c>
      <c r="D126" s="22"/>
      <c r="E126" s="125">
        <f t="shared" si="3"/>
        <v>0.1848708</v>
      </c>
    </row>
    <row r="127" spans="1:5" ht="15.75" x14ac:dyDescent="0.25">
      <c r="A127" s="42">
        <f t="shared" si="5"/>
        <v>122</v>
      </c>
      <c r="B127" s="41"/>
      <c r="C127" s="46">
        <v>19.600000000000001</v>
      </c>
      <c r="D127" s="22"/>
      <c r="E127" s="125">
        <f t="shared" si="3"/>
        <v>0.20356560000000001</v>
      </c>
    </row>
    <row r="128" spans="1:5" ht="15.75" x14ac:dyDescent="0.25">
      <c r="A128" s="42">
        <f t="shared" si="5"/>
        <v>123</v>
      </c>
      <c r="B128" s="45"/>
      <c r="C128" s="46">
        <v>15.2</v>
      </c>
      <c r="D128" s="22"/>
      <c r="E128" s="125">
        <f t="shared" si="3"/>
        <v>0.15786719999999999</v>
      </c>
    </row>
    <row r="129" spans="1:5" ht="15.75" x14ac:dyDescent="0.25">
      <c r="A129" s="42">
        <f t="shared" si="5"/>
        <v>124</v>
      </c>
      <c r="B129" s="45"/>
      <c r="C129" s="46">
        <v>18.399999999999999</v>
      </c>
      <c r="D129" s="22"/>
      <c r="E129" s="125">
        <f t="shared" si="3"/>
        <v>0.19110239999999998</v>
      </c>
    </row>
    <row r="130" spans="1:5" ht="15.75" x14ac:dyDescent="0.25">
      <c r="A130" s="42">
        <f t="shared" si="5"/>
        <v>125</v>
      </c>
      <c r="B130" s="45"/>
      <c r="C130" s="46">
        <v>15.8</v>
      </c>
      <c r="D130" s="22"/>
      <c r="E130" s="125">
        <f t="shared" si="3"/>
        <v>0.16409879999999999</v>
      </c>
    </row>
    <row r="131" spans="1:5" ht="15.75" x14ac:dyDescent="0.25">
      <c r="A131" s="42">
        <f t="shared" si="5"/>
        <v>126</v>
      </c>
      <c r="B131" s="41"/>
      <c r="C131" s="46">
        <v>16.3</v>
      </c>
      <c r="D131" s="22"/>
      <c r="E131" s="125">
        <f t="shared" si="3"/>
        <v>0.16929179999999999</v>
      </c>
    </row>
    <row r="132" spans="1:5" ht="15.75" x14ac:dyDescent="0.25">
      <c r="A132" s="42">
        <f t="shared" si="5"/>
        <v>127</v>
      </c>
      <c r="B132" s="45"/>
      <c r="C132" s="46">
        <v>17.899999999999999</v>
      </c>
      <c r="D132" s="22"/>
      <c r="E132" s="125">
        <f t="shared" si="3"/>
        <v>0.18590939999999997</v>
      </c>
    </row>
    <row r="133" spans="1:5" ht="15.75" x14ac:dyDescent="0.25">
      <c r="A133" s="42">
        <f t="shared" si="5"/>
        <v>128</v>
      </c>
      <c r="B133" s="45"/>
      <c r="C133" s="46">
        <v>17.399999999999999</v>
      </c>
      <c r="D133" s="22"/>
      <c r="E133" s="125">
        <f t="shared" si="3"/>
        <v>0.18071639999999997</v>
      </c>
    </row>
    <row r="134" spans="1:5" ht="15.75" x14ac:dyDescent="0.25">
      <c r="A134" s="42">
        <f t="shared" si="5"/>
        <v>129</v>
      </c>
      <c r="B134" s="45"/>
      <c r="C134" s="46">
        <v>18.2</v>
      </c>
      <c r="D134" s="22"/>
      <c r="E134" s="125">
        <f t="shared" si="3"/>
        <v>0.18902519999999998</v>
      </c>
    </row>
    <row r="135" spans="1:5" ht="27" customHeight="1" x14ac:dyDescent="0.25">
      <c r="A135" s="42">
        <f t="shared" si="5"/>
        <v>130</v>
      </c>
      <c r="B135" s="41"/>
      <c r="C135" s="46">
        <v>17</v>
      </c>
      <c r="D135" s="22"/>
      <c r="E135" s="125">
        <f t="shared" si="3"/>
        <v>0.176562</v>
      </c>
    </row>
    <row r="136" spans="1:5" ht="15.75" x14ac:dyDescent="0.25">
      <c r="A136" s="42">
        <f t="shared" si="5"/>
        <v>131</v>
      </c>
      <c r="B136" s="45"/>
      <c r="C136" s="46">
        <v>18.8</v>
      </c>
      <c r="D136" s="22"/>
      <c r="E136" s="125">
        <f t="shared" ref="E136:E199" si="6">C136*0.010386</f>
        <v>0.19525680000000001</v>
      </c>
    </row>
    <row r="137" spans="1:5" ht="15.75" x14ac:dyDescent="0.25">
      <c r="A137" s="42">
        <f t="shared" si="5"/>
        <v>132</v>
      </c>
      <c r="B137" s="45"/>
      <c r="C137" s="46">
        <v>15</v>
      </c>
      <c r="D137" s="22"/>
      <c r="E137" s="125">
        <f t="shared" si="6"/>
        <v>0.15578999999999998</v>
      </c>
    </row>
    <row r="138" spans="1:5" ht="15.75" x14ac:dyDescent="0.25">
      <c r="A138" s="42">
        <f>1+A137</f>
        <v>133</v>
      </c>
      <c r="B138" s="45"/>
      <c r="C138" s="46">
        <v>18.100000000000001</v>
      </c>
      <c r="D138" s="22"/>
      <c r="E138" s="125">
        <f t="shared" si="6"/>
        <v>0.1879866</v>
      </c>
    </row>
    <row r="139" spans="1:5" ht="15.75" x14ac:dyDescent="0.25">
      <c r="A139" s="42">
        <f t="shared" si="5"/>
        <v>134</v>
      </c>
      <c r="B139" s="45"/>
      <c r="C139" s="46">
        <v>14.9</v>
      </c>
      <c r="D139" s="22"/>
      <c r="E139" s="125">
        <f t="shared" si="6"/>
        <v>0.15475139999999998</v>
      </c>
    </row>
    <row r="140" spans="1:5" ht="15.75" x14ac:dyDescent="0.25">
      <c r="A140" s="42">
        <f t="shared" si="5"/>
        <v>135</v>
      </c>
      <c r="B140" s="43"/>
      <c r="C140" s="46">
        <v>17.899999999999999</v>
      </c>
      <c r="D140" s="22"/>
      <c r="E140" s="125">
        <f t="shared" si="6"/>
        <v>0.18590939999999997</v>
      </c>
    </row>
    <row r="141" spans="1:5" ht="15.75" x14ac:dyDescent="0.25">
      <c r="A141" s="42">
        <f t="shared" si="5"/>
        <v>136</v>
      </c>
      <c r="B141" s="45"/>
      <c r="C141" s="46">
        <v>15.5</v>
      </c>
      <c r="D141" s="22"/>
      <c r="E141" s="125">
        <f t="shared" si="6"/>
        <v>0.16098299999999999</v>
      </c>
    </row>
    <row r="142" spans="1:5" ht="15.75" x14ac:dyDescent="0.25">
      <c r="A142" s="42">
        <f t="shared" si="5"/>
        <v>137</v>
      </c>
      <c r="B142" s="45"/>
      <c r="C142" s="46">
        <v>17.899999999999999</v>
      </c>
      <c r="D142" s="22"/>
      <c r="E142" s="125">
        <f t="shared" si="6"/>
        <v>0.18590939999999997</v>
      </c>
    </row>
    <row r="143" spans="1:5" ht="18.75" customHeight="1" x14ac:dyDescent="0.25">
      <c r="A143" s="42">
        <f t="shared" si="5"/>
        <v>138</v>
      </c>
      <c r="B143" s="41"/>
      <c r="C143" s="46">
        <v>16</v>
      </c>
      <c r="D143" s="40"/>
      <c r="E143" s="125">
        <f t="shared" si="6"/>
        <v>0.16617599999999999</v>
      </c>
    </row>
    <row r="144" spans="1:5" ht="15.75" x14ac:dyDescent="0.25">
      <c r="A144" s="42">
        <f t="shared" si="5"/>
        <v>139</v>
      </c>
      <c r="B144" s="41"/>
      <c r="C144" s="46">
        <v>18.3</v>
      </c>
      <c r="D144" s="22"/>
      <c r="E144" s="125">
        <f t="shared" si="6"/>
        <v>0.1900638</v>
      </c>
    </row>
    <row r="145" spans="1:5" ht="15.75" x14ac:dyDescent="0.25">
      <c r="A145" s="42">
        <f t="shared" si="5"/>
        <v>140</v>
      </c>
      <c r="B145" s="41"/>
      <c r="C145" s="46">
        <v>15.4</v>
      </c>
      <c r="D145" s="22"/>
      <c r="E145" s="125">
        <f t="shared" si="6"/>
        <v>0.15994439999999999</v>
      </c>
    </row>
    <row r="146" spans="1:5" ht="15.75" x14ac:dyDescent="0.25">
      <c r="A146" s="42">
        <f t="shared" si="5"/>
        <v>141</v>
      </c>
      <c r="B146" s="45"/>
      <c r="C146" s="46">
        <v>17.100000000000001</v>
      </c>
      <c r="D146" s="22"/>
      <c r="E146" s="125">
        <f t="shared" si="6"/>
        <v>0.1776006</v>
      </c>
    </row>
    <row r="147" spans="1:5" ht="15.75" x14ac:dyDescent="0.25">
      <c r="A147" s="42">
        <f t="shared" si="5"/>
        <v>142</v>
      </c>
      <c r="B147" s="43"/>
      <c r="C147" s="46">
        <v>14.2</v>
      </c>
      <c r="D147" s="22"/>
      <c r="E147" s="125">
        <f t="shared" si="6"/>
        <v>0.14748119999999998</v>
      </c>
    </row>
    <row r="148" spans="1:5" ht="15.75" x14ac:dyDescent="0.25">
      <c r="A148" s="42">
        <f t="shared" si="5"/>
        <v>143</v>
      </c>
      <c r="B148" s="45"/>
      <c r="C148" s="46">
        <v>18.2</v>
      </c>
      <c r="D148" s="22"/>
      <c r="E148" s="125">
        <f t="shared" si="6"/>
        <v>0.18902519999999998</v>
      </c>
    </row>
    <row r="149" spans="1:5" ht="15.75" x14ac:dyDescent="0.25">
      <c r="A149" s="42">
        <f t="shared" si="5"/>
        <v>144</v>
      </c>
      <c r="B149" s="45"/>
      <c r="C149" s="46">
        <v>15.3</v>
      </c>
      <c r="D149" s="22"/>
      <c r="E149" s="125">
        <f t="shared" si="6"/>
        <v>0.15890579999999999</v>
      </c>
    </row>
    <row r="150" spans="1:5" ht="15.75" x14ac:dyDescent="0.25">
      <c r="A150" s="42">
        <f t="shared" si="5"/>
        <v>145</v>
      </c>
      <c r="B150" s="45"/>
      <c r="C150" s="46">
        <v>18.5</v>
      </c>
      <c r="D150" s="22"/>
      <c r="E150" s="125">
        <f t="shared" si="6"/>
        <v>0.19214099999999998</v>
      </c>
    </row>
    <row r="151" spans="1:5" ht="15.75" x14ac:dyDescent="0.25">
      <c r="A151" s="42">
        <f t="shared" si="5"/>
        <v>146</v>
      </c>
      <c r="B151" s="45"/>
      <c r="C151" s="46">
        <v>16.399999999999999</v>
      </c>
      <c r="D151" s="22"/>
      <c r="E151" s="125">
        <f t="shared" si="6"/>
        <v>0.17033039999999997</v>
      </c>
    </row>
    <row r="152" spans="1:5" ht="15.75" x14ac:dyDescent="0.25">
      <c r="A152" s="42">
        <f t="shared" si="5"/>
        <v>147</v>
      </c>
      <c r="B152" s="45"/>
      <c r="C152" s="46">
        <v>18</v>
      </c>
      <c r="D152" s="22"/>
      <c r="E152" s="125">
        <f t="shared" si="6"/>
        <v>0.186948</v>
      </c>
    </row>
    <row r="153" spans="1:5" ht="15.75" x14ac:dyDescent="0.25">
      <c r="A153" s="42">
        <f t="shared" si="5"/>
        <v>148</v>
      </c>
      <c r="B153" s="45"/>
      <c r="C153" s="46">
        <v>16</v>
      </c>
      <c r="D153" s="22"/>
      <c r="E153" s="125">
        <f t="shared" si="6"/>
        <v>0.16617599999999999</v>
      </c>
    </row>
    <row r="154" spans="1:5" ht="15.75" x14ac:dyDescent="0.25">
      <c r="A154" s="42">
        <f t="shared" si="5"/>
        <v>149</v>
      </c>
      <c r="B154" s="45"/>
      <c r="C154" s="46">
        <v>16.5</v>
      </c>
      <c r="D154" s="22"/>
      <c r="E154" s="125">
        <f t="shared" si="6"/>
        <v>0.17136899999999999</v>
      </c>
    </row>
    <row r="155" spans="1:5" ht="15.75" x14ac:dyDescent="0.25">
      <c r="A155" s="42">
        <f t="shared" si="5"/>
        <v>150</v>
      </c>
      <c r="B155" s="43"/>
      <c r="C155" s="46">
        <v>16</v>
      </c>
      <c r="D155" s="22"/>
      <c r="E155" s="125">
        <f t="shared" si="6"/>
        <v>0.16617599999999999</v>
      </c>
    </row>
    <row r="156" spans="1:5" ht="15.75" x14ac:dyDescent="0.25">
      <c r="A156" s="42">
        <f t="shared" si="5"/>
        <v>151</v>
      </c>
      <c r="B156" s="45"/>
      <c r="C156" s="46">
        <v>13.3</v>
      </c>
      <c r="D156" s="22"/>
      <c r="E156" s="125">
        <f t="shared" si="6"/>
        <v>0.1381338</v>
      </c>
    </row>
    <row r="157" spans="1:5" ht="15.75" x14ac:dyDescent="0.25">
      <c r="A157" s="42">
        <f t="shared" si="5"/>
        <v>152</v>
      </c>
      <c r="B157" s="45"/>
      <c r="C157" s="46">
        <v>16</v>
      </c>
      <c r="D157" s="22"/>
      <c r="E157" s="125">
        <f t="shared" si="6"/>
        <v>0.16617599999999999</v>
      </c>
    </row>
    <row r="158" spans="1:5" ht="15.75" x14ac:dyDescent="0.25">
      <c r="A158" s="42">
        <f t="shared" si="5"/>
        <v>153</v>
      </c>
      <c r="B158" s="45"/>
      <c r="C158" s="46">
        <v>13.3</v>
      </c>
      <c r="D158" s="22"/>
      <c r="E158" s="125">
        <f t="shared" si="6"/>
        <v>0.1381338</v>
      </c>
    </row>
    <row r="159" spans="1:5" ht="15.75" x14ac:dyDescent="0.25">
      <c r="A159" s="42">
        <f t="shared" si="5"/>
        <v>154</v>
      </c>
      <c r="B159" s="45"/>
      <c r="C159" s="46">
        <v>16.100000000000001</v>
      </c>
      <c r="D159" s="22"/>
      <c r="E159" s="125">
        <f t="shared" si="6"/>
        <v>0.16721460000000002</v>
      </c>
    </row>
    <row r="160" spans="1:5" ht="15.75" x14ac:dyDescent="0.25">
      <c r="A160" s="42">
        <f t="shared" si="5"/>
        <v>155</v>
      </c>
      <c r="B160" s="45"/>
      <c r="C160" s="46">
        <v>15.4</v>
      </c>
      <c r="D160" s="22"/>
      <c r="E160" s="125">
        <f t="shared" si="6"/>
        <v>0.15994439999999999</v>
      </c>
    </row>
    <row r="161" spans="1:5" ht="15.75" x14ac:dyDescent="0.25">
      <c r="A161" s="42">
        <f t="shared" si="5"/>
        <v>156</v>
      </c>
      <c r="B161" s="45"/>
      <c r="C161" s="46">
        <v>17.399999999999999</v>
      </c>
      <c r="D161" s="22"/>
      <c r="E161" s="125">
        <f t="shared" si="6"/>
        <v>0.18071639999999997</v>
      </c>
    </row>
    <row r="162" spans="1:5" ht="15.75" x14ac:dyDescent="0.25">
      <c r="A162" s="42">
        <f t="shared" si="5"/>
        <v>157</v>
      </c>
      <c r="B162" s="45"/>
      <c r="C162" s="46">
        <v>16</v>
      </c>
      <c r="D162" s="22"/>
      <c r="E162" s="125">
        <f t="shared" si="6"/>
        <v>0.16617599999999999</v>
      </c>
    </row>
    <row r="163" spans="1:5" ht="15.75" x14ac:dyDescent="0.25">
      <c r="A163" s="42">
        <f t="shared" si="5"/>
        <v>158</v>
      </c>
      <c r="B163" s="45"/>
      <c r="C163" s="46">
        <v>18.100000000000001</v>
      </c>
      <c r="D163" s="22"/>
      <c r="E163" s="125">
        <f t="shared" si="6"/>
        <v>0.1879866</v>
      </c>
    </row>
    <row r="164" spans="1:5" ht="15.75" x14ac:dyDescent="0.25">
      <c r="A164" s="42">
        <f t="shared" si="5"/>
        <v>159</v>
      </c>
      <c r="B164" s="45"/>
      <c r="C164" s="46">
        <v>19.600000000000001</v>
      </c>
      <c r="D164" s="22"/>
      <c r="E164" s="125">
        <f t="shared" si="6"/>
        <v>0.20356560000000001</v>
      </c>
    </row>
    <row r="165" spans="1:5" ht="15.75" x14ac:dyDescent="0.25">
      <c r="A165" s="42">
        <f t="shared" si="5"/>
        <v>160</v>
      </c>
      <c r="B165" s="45"/>
      <c r="C165" s="46">
        <v>16.5</v>
      </c>
      <c r="D165" s="22"/>
      <c r="E165" s="125">
        <f t="shared" si="6"/>
        <v>0.17136899999999999</v>
      </c>
    </row>
    <row r="166" spans="1:5" ht="15.75" x14ac:dyDescent="0.25">
      <c r="A166" s="42">
        <f t="shared" ref="A166:A173" si="7">1+A165</f>
        <v>161</v>
      </c>
      <c r="B166" s="45"/>
      <c r="C166" s="46">
        <v>17.600000000000001</v>
      </c>
      <c r="D166" s="22"/>
      <c r="E166" s="125">
        <f t="shared" si="6"/>
        <v>0.1827936</v>
      </c>
    </row>
    <row r="167" spans="1:5" ht="15.75" x14ac:dyDescent="0.25">
      <c r="A167" s="42">
        <f t="shared" si="7"/>
        <v>162</v>
      </c>
      <c r="B167" s="45"/>
      <c r="C167" s="46">
        <v>20</v>
      </c>
      <c r="D167" s="22"/>
      <c r="E167" s="125">
        <f t="shared" si="6"/>
        <v>0.20771999999999999</v>
      </c>
    </row>
    <row r="168" spans="1:5" ht="15.75" x14ac:dyDescent="0.25">
      <c r="A168" s="42">
        <f t="shared" si="7"/>
        <v>163</v>
      </c>
      <c r="B168" s="45"/>
      <c r="C168" s="46">
        <v>19.3</v>
      </c>
      <c r="D168" s="22"/>
      <c r="E168" s="125">
        <f t="shared" si="6"/>
        <v>0.20044979999999998</v>
      </c>
    </row>
    <row r="169" spans="1:5" ht="15.75" x14ac:dyDescent="0.25">
      <c r="A169" s="42">
        <f t="shared" si="7"/>
        <v>164</v>
      </c>
      <c r="B169" s="45"/>
      <c r="C169" s="46">
        <v>15.7</v>
      </c>
      <c r="D169" s="22"/>
      <c r="E169" s="125">
        <f t="shared" si="6"/>
        <v>0.16306019999999999</v>
      </c>
    </row>
    <row r="170" spans="1:5" ht="15.75" x14ac:dyDescent="0.25">
      <c r="A170" s="42">
        <f t="shared" si="7"/>
        <v>165</v>
      </c>
      <c r="B170" s="41"/>
      <c r="C170" s="46">
        <v>18.600000000000001</v>
      </c>
      <c r="D170" s="22"/>
      <c r="E170" s="125">
        <f t="shared" si="6"/>
        <v>0.19317960000000001</v>
      </c>
    </row>
    <row r="171" spans="1:5" ht="15.75" x14ac:dyDescent="0.25">
      <c r="A171" s="42">
        <f t="shared" si="7"/>
        <v>166</v>
      </c>
      <c r="B171" s="45"/>
      <c r="C171" s="46">
        <v>16.100000000000001</v>
      </c>
      <c r="D171" s="22"/>
      <c r="E171" s="125">
        <f t="shared" si="6"/>
        <v>0.16721460000000002</v>
      </c>
    </row>
    <row r="172" spans="1:5" ht="15.75" x14ac:dyDescent="0.25">
      <c r="A172" s="42">
        <f t="shared" si="7"/>
        <v>167</v>
      </c>
      <c r="B172" s="45"/>
      <c r="C172" s="46">
        <v>17.2</v>
      </c>
      <c r="D172" s="22"/>
      <c r="E172" s="125">
        <f t="shared" si="6"/>
        <v>0.17863919999999997</v>
      </c>
    </row>
    <row r="173" spans="1:5" ht="28.5" customHeight="1" x14ac:dyDescent="0.25">
      <c r="A173" s="42">
        <f t="shared" si="7"/>
        <v>168</v>
      </c>
      <c r="B173" s="41"/>
      <c r="C173" s="46">
        <v>15.6</v>
      </c>
      <c r="D173" s="22"/>
      <c r="E173" s="125">
        <f t="shared" si="6"/>
        <v>0.16202159999999999</v>
      </c>
    </row>
    <row r="174" spans="1:5" ht="15.75" x14ac:dyDescent="0.25">
      <c r="A174" s="42">
        <f t="shared" ref="A174:A180" si="8">1+A173</f>
        <v>169</v>
      </c>
      <c r="B174" s="45"/>
      <c r="C174" s="46">
        <v>17.100000000000001</v>
      </c>
      <c r="D174" s="22"/>
      <c r="E174" s="125">
        <f t="shared" si="6"/>
        <v>0.1776006</v>
      </c>
    </row>
    <row r="175" spans="1:5" ht="15.75" x14ac:dyDescent="0.25">
      <c r="A175" s="42">
        <f t="shared" si="8"/>
        <v>170</v>
      </c>
      <c r="B175" s="45"/>
      <c r="C175" s="46">
        <v>16.100000000000001</v>
      </c>
      <c r="D175" s="22"/>
      <c r="E175" s="125">
        <f t="shared" si="6"/>
        <v>0.16721460000000002</v>
      </c>
    </row>
    <row r="176" spans="1:5" ht="15.75" x14ac:dyDescent="0.25">
      <c r="A176" s="42">
        <f t="shared" si="8"/>
        <v>171</v>
      </c>
      <c r="B176" s="45"/>
      <c r="C176" s="46">
        <v>17.100000000000001</v>
      </c>
      <c r="D176" s="22"/>
      <c r="E176" s="125">
        <f t="shared" si="6"/>
        <v>0.1776006</v>
      </c>
    </row>
    <row r="177" spans="1:5" ht="15.75" x14ac:dyDescent="0.25">
      <c r="A177" s="42">
        <f t="shared" si="8"/>
        <v>172</v>
      </c>
      <c r="B177" s="45"/>
      <c r="C177" s="46">
        <v>15.9</v>
      </c>
      <c r="D177" s="22"/>
      <c r="E177" s="125">
        <f t="shared" si="6"/>
        <v>0.16513739999999999</v>
      </c>
    </row>
    <row r="178" spans="1:5" ht="15.75" x14ac:dyDescent="0.25">
      <c r="A178" s="42">
        <f t="shared" si="8"/>
        <v>173</v>
      </c>
      <c r="B178" s="45"/>
      <c r="C178" s="46">
        <v>17.100000000000001</v>
      </c>
      <c r="D178" s="22"/>
      <c r="E178" s="125">
        <f t="shared" si="6"/>
        <v>0.1776006</v>
      </c>
    </row>
    <row r="179" spans="1:5" ht="15.75" x14ac:dyDescent="0.25">
      <c r="A179" s="42">
        <f t="shared" si="8"/>
        <v>174</v>
      </c>
      <c r="B179" s="45"/>
      <c r="C179" s="46">
        <v>15.8</v>
      </c>
      <c r="D179" s="22"/>
      <c r="E179" s="125">
        <f t="shared" si="6"/>
        <v>0.16409879999999999</v>
      </c>
    </row>
    <row r="180" spans="1:5" ht="15.75" x14ac:dyDescent="0.25">
      <c r="A180" s="42">
        <f t="shared" si="8"/>
        <v>175</v>
      </c>
      <c r="B180" s="45"/>
      <c r="C180" s="46">
        <v>17.5</v>
      </c>
      <c r="D180" s="22"/>
      <c r="E180" s="125">
        <f t="shared" si="6"/>
        <v>0.181755</v>
      </c>
    </row>
    <row r="181" spans="1:5" ht="15.75" x14ac:dyDescent="0.25">
      <c r="A181" s="42">
        <f t="shared" ref="A181:A188" si="9">1+A180</f>
        <v>176</v>
      </c>
      <c r="B181" s="45"/>
      <c r="C181" s="46">
        <v>15.8</v>
      </c>
      <c r="D181" s="22"/>
      <c r="E181" s="125">
        <f t="shared" si="6"/>
        <v>0.16409879999999999</v>
      </c>
    </row>
    <row r="182" spans="1:5" ht="15.75" x14ac:dyDescent="0.25">
      <c r="A182" s="42">
        <f t="shared" si="9"/>
        <v>177</v>
      </c>
      <c r="B182" s="45"/>
      <c r="C182" s="46">
        <v>16.3</v>
      </c>
      <c r="D182" s="22"/>
      <c r="E182" s="125">
        <f t="shared" si="6"/>
        <v>0.16929179999999999</v>
      </c>
    </row>
    <row r="183" spans="1:5" ht="15.75" x14ac:dyDescent="0.25">
      <c r="A183" s="42">
        <f t="shared" si="9"/>
        <v>178</v>
      </c>
      <c r="B183" s="45"/>
      <c r="C183" s="46">
        <v>16</v>
      </c>
      <c r="D183" s="22"/>
      <c r="E183" s="125">
        <f t="shared" si="6"/>
        <v>0.16617599999999999</v>
      </c>
    </row>
    <row r="184" spans="1:5" ht="15.75" x14ac:dyDescent="0.25">
      <c r="A184" s="42">
        <f t="shared" si="9"/>
        <v>179</v>
      </c>
      <c r="B184" s="45"/>
      <c r="C184" s="46">
        <v>15.3</v>
      </c>
      <c r="D184" s="22"/>
      <c r="E184" s="125">
        <f t="shared" si="6"/>
        <v>0.15890579999999999</v>
      </c>
    </row>
    <row r="185" spans="1:5" ht="15.75" x14ac:dyDescent="0.25">
      <c r="A185" s="42">
        <f t="shared" si="9"/>
        <v>180</v>
      </c>
      <c r="B185" s="45"/>
      <c r="C185" s="46">
        <v>15.3</v>
      </c>
      <c r="D185" s="22"/>
      <c r="E185" s="125">
        <f t="shared" si="6"/>
        <v>0.15890579999999999</v>
      </c>
    </row>
    <row r="186" spans="1:5" ht="15.75" x14ac:dyDescent="0.25">
      <c r="A186" s="42">
        <f t="shared" si="9"/>
        <v>181</v>
      </c>
      <c r="B186" s="45"/>
      <c r="C186" s="46">
        <v>16.5</v>
      </c>
      <c r="D186" s="22"/>
      <c r="E186" s="125">
        <f t="shared" si="6"/>
        <v>0.17136899999999999</v>
      </c>
    </row>
    <row r="187" spans="1:5" ht="15.75" x14ac:dyDescent="0.25">
      <c r="A187" s="42">
        <f t="shared" si="9"/>
        <v>182</v>
      </c>
      <c r="B187" s="45"/>
      <c r="C187" s="46">
        <v>15</v>
      </c>
      <c r="D187" s="22"/>
      <c r="E187" s="125">
        <f t="shared" si="6"/>
        <v>0.15578999999999998</v>
      </c>
    </row>
    <row r="188" spans="1:5" ht="15.75" x14ac:dyDescent="0.25">
      <c r="A188" s="42">
        <f t="shared" si="9"/>
        <v>183</v>
      </c>
      <c r="B188" s="45"/>
      <c r="C188" s="46">
        <v>17.100000000000001</v>
      </c>
      <c r="D188" s="22"/>
      <c r="E188" s="125">
        <f t="shared" si="6"/>
        <v>0.1776006</v>
      </c>
    </row>
    <row r="189" spans="1:5" ht="15.75" x14ac:dyDescent="0.25">
      <c r="A189" s="42">
        <f>1+A188</f>
        <v>184</v>
      </c>
      <c r="B189" s="45"/>
      <c r="C189" s="46">
        <v>15.8</v>
      </c>
      <c r="D189" s="22"/>
      <c r="E189" s="125">
        <f t="shared" si="6"/>
        <v>0.16409879999999999</v>
      </c>
    </row>
    <row r="190" spans="1:5" ht="15.75" x14ac:dyDescent="0.25">
      <c r="A190" s="42">
        <f t="shared" ref="A190:A197" si="10">1+A189</f>
        <v>185</v>
      </c>
      <c r="B190" s="45"/>
      <c r="C190" s="46">
        <v>16.5</v>
      </c>
      <c r="D190" s="22"/>
      <c r="E190" s="125">
        <f t="shared" si="6"/>
        <v>0.17136899999999999</v>
      </c>
    </row>
    <row r="191" spans="1:5" ht="15.75" x14ac:dyDescent="0.25">
      <c r="A191" s="42">
        <f t="shared" si="10"/>
        <v>186</v>
      </c>
      <c r="B191" s="45"/>
      <c r="C191" s="46">
        <v>15.8</v>
      </c>
      <c r="D191" s="22"/>
      <c r="E191" s="125">
        <f t="shared" si="6"/>
        <v>0.16409879999999999</v>
      </c>
    </row>
    <row r="192" spans="1:5" ht="15.75" x14ac:dyDescent="0.25">
      <c r="A192" s="42">
        <f t="shared" si="10"/>
        <v>187</v>
      </c>
      <c r="B192" s="45"/>
      <c r="C192" s="46">
        <v>16</v>
      </c>
      <c r="D192" s="22"/>
      <c r="E192" s="125">
        <f t="shared" si="6"/>
        <v>0.16617599999999999</v>
      </c>
    </row>
    <row r="193" spans="1:5" ht="15.75" x14ac:dyDescent="0.25">
      <c r="A193" s="42">
        <f t="shared" si="10"/>
        <v>188</v>
      </c>
      <c r="B193" s="45"/>
      <c r="C193" s="46">
        <v>16.600000000000001</v>
      </c>
      <c r="D193" s="22"/>
      <c r="E193" s="125">
        <f t="shared" si="6"/>
        <v>0.17240759999999999</v>
      </c>
    </row>
    <row r="194" spans="1:5" ht="15.75" x14ac:dyDescent="0.25">
      <c r="A194" s="42">
        <f t="shared" si="10"/>
        <v>189</v>
      </c>
      <c r="B194" s="41"/>
      <c r="C194" s="46">
        <v>16.100000000000001</v>
      </c>
      <c r="D194" s="22"/>
      <c r="E194" s="125">
        <f t="shared" si="6"/>
        <v>0.16721460000000002</v>
      </c>
    </row>
    <row r="195" spans="1:5" ht="15.75" x14ac:dyDescent="0.25">
      <c r="A195" s="42">
        <f t="shared" si="10"/>
        <v>190</v>
      </c>
      <c r="B195" s="45"/>
      <c r="C195" s="46">
        <v>16.7</v>
      </c>
      <c r="D195" s="22"/>
      <c r="E195" s="125">
        <f t="shared" si="6"/>
        <v>0.17344619999999999</v>
      </c>
    </row>
    <row r="196" spans="1:5" ht="15.75" x14ac:dyDescent="0.25">
      <c r="A196" s="42">
        <f t="shared" si="10"/>
        <v>191</v>
      </c>
      <c r="B196" s="45"/>
      <c r="C196" s="46">
        <v>18.2</v>
      </c>
      <c r="D196" s="22"/>
      <c r="E196" s="125">
        <f t="shared" si="6"/>
        <v>0.18902519999999998</v>
      </c>
    </row>
    <row r="197" spans="1:5" ht="15.75" x14ac:dyDescent="0.25">
      <c r="A197" s="42">
        <f t="shared" si="10"/>
        <v>192</v>
      </c>
      <c r="B197" s="45"/>
      <c r="C197" s="46">
        <v>15.9</v>
      </c>
      <c r="D197" s="22"/>
      <c r="E197" s="125">
        <f t="shared" si="6"/>
        <v>0.16513739999999999</v>
      </c>
    </row>
    <row r="198" spans="1:5" ht="15.75" x14ac:dyDescent="0.25">
      <c r="A198" s="42">
        <f>1+A197</f>
        <v>193</v>
      </c>
      <c r="B198" s="45"/>
      <c r="C198" s="46">
        <v>18.600000000000001</v>
      </c>
      <c r="D198" s="22"/>
      <c r="E198" s="125">
        <f t="shared" si="6"/>
        <v>0.19317960000000001</v>
      </c>
    </row>
    <row r="199" spans="1:5" ht="15.75" x14ac:dyDescent="0.25">
      <c r="A199" s="42">
        <f t="shared" ref="A199:A204" si="11">1+A198</f>
        <v>194</v>
      </c>
      <c r="B199" s="45"/>
      <c r="C199" s="46">
        <v>15.8</v>
      </c>
      <c r="D199" s="22"/>
      <c r="E199" s="125">
        <f t="shared" si="6"/>
        <v>0.16409879999999999</v>
      </c>
    </row>
    <row r="200" spans="1:5" ht="15.75" x14ac:dyDescent="0.25">
      <c r="A200" s="42">
        <f t="shared" si="11"/>
        <v>195</v>
      </c>
      <c r="B200" s="45"/>
      <c r="C200" s="46">
        <v>17.399999999999999</v>
      </c>
      <c r="D200" s="22"/>
      <c r="E200" s="125">
        <f t="shared" ref="E200:E205" si="12">C200*0.010386</f>
        <v>0.18071639999999997</v>
      </c>
    </row>
    <row r="201" spans="1:5" ht="15.75" x14ac:dyDescent="0.25">
      <c r="A201" s="42">
        <f t="shared" si="11"/>
        <v>196</v>
      </c>
      <c r="B201" s="45"/>
      <c r="C201" s="46">
        <v>15.7</v>
      </c>
      <c r="D201" s="22"/>
      <c r="E201" s="125">
        <f t="shared" si="12"/>
        <v>0.16306019999999999</v>
      </c>
    </row>
    <row r="202" spans="1:5" ht="15.75" x14ac:dyDescent="0.25">
      <c r="A202" s="42">
        <f t="shared" si="11"/>
        <v>197</v>
      </c>
      <c r="B202" s="43"/>
      <c r="C202" s="46">
        <v>16.899999999999999</v>
      </c>
      <c r="D202" s="22"/>
      <c r="E202" s="125">
        <f t="shared" si="12"/>
        <v>0.17552339999999997</v>
      </c>
    </row>
    <row r="203" spans="1:5" ht="15.75" x14ac:dyDescent="0.25">
      <c r="A203" s="42">
        <f t="shared" si="11"/>
        <v>198</v>
      </c>
      <c r="B203" s="45"/>
      <c r="C203" s="46">
        <v>16.100000000000001</v>
      </c>
      <c r="D203" s="22"/>
      <c r="E203" s="125">
        <f t="shared" si="12"/>
        <v>0.16721460000000002</v>
      </c>
    </row>
    <row r="204" spans="1:5" ht="15.75" x14ac:dyDescent="0.25">
      <c r="A204" s="42">
        <f t="shared" si="11"/>
        <v>199</v>
      </c>
      <c r="B204" s="45"/>
      <c r="C204" s="46">
        <v>16.2</v>
      </c>
      <c r="D204" s="22"/>
      <c r="E204" s="125">
        <f t="shared" si="12"/>
        <v>0.16825319999999999</v>
      </c>
    </row>
    <row r="205" spans="1:5" ht="15.75" x14ac:dyDescent="0.25">
      <c r="A205" s="42">
        <f>1+A204</f>
        <v>200</v>
      </c>
      <c r="B205" s="45"/>
      <c r="C205" s="46">
        <v>19</v>
      </c>
      <c r="D205" s="22"/>
      <c r="E205" s="125">
        <f t="shared" si="12"/>
        <v>0.19733399999999998</v>
      </c>
    </row>
    <row r="206" spans="1:5" ht="18.75" x14ac:dyDescent="0.3">
      <c r="B206" s="58" t="s">
        <v>0</v>
      </c>
      <c r="C206" s="57">
        <f>SUM(C6:C205)</f>
        <v>3476.3000000000011</v>
      </c>
      <c r="E206" s="57">
        <f>SUM(E6:E205)</f>
        <v>36.104851799999992</v>
      </c>
    </row>
    <row r="209" spans="1:5" ht="63" x14ac:dyDescent="0.25">
      <c r="A209" s="4" t="s">
        <v>49</v>
      </c>
      <c r="B209" s="48" t="s">
        <v>50</v>
      </c>
      <c r="C209" s="3" t="s">
        <v>51</v>
      </c>
      <c r="D209" s="3" t="s">
        <v>52</v>
      </c>
      <c r="E209" s="3" t="s">
        <v>604</v>
      </c>
    </row>
    <row r="210" spans="1:5" ht="18.75" x14ac:dyDescent="0.3">
      <c r="A210" s="49">
        <v>1902719</v>
      </c>
      <c r="B210" s="50"/>
      <c r="C210" s="88">
        <v>225.03700000000001</v>
      </c>
      <c r="D210" s="88">
        <v>293.553</v>
      </c>
      <c r="E210" s="67">
        <f>D210-C210</f>
        <v>68.515999999999991</v>
      </c>
    </row>
    <row r="211" spans="1:5" ht="15.75" x14ac:dyDescent="0.25">
      <c r="A211" s="51"/>
      <c r="B211" s="52"/>
      <c r="C211" s="53"/>
      <c r="D211" s="53"/>
      <c r="E211" s="53"/>
    </row>
    <row r="212" spans="1:5" ht="20.25" customHeight="1" x14ac:dyDescent="0.3">
      <c r="A212" s="152" t="s">
        <v>55</v>
      </c>
      <c r="B212" s="152"/>
      <c r="C212" s="152"/>
      <c r="D212" s="152"/>
      <c r="E212" s="54">
        <f>C206</f>
        <v>3476.3000000000011</v>
      </c>
    </row>
    <row r="213" spans="1:5" ht="20.25" customHeight="1" x14ac:dyDescent="0.3">
      <c r="A213" s="152" t="s">
        <v>592</v>
      </c>
      <c r="B213" s="152"/>
      <c r="C213" s="152"/>
      <c r="D213" s="152"/>
      <c r="E213" s="54">
        <f>2983.1+137.6</f>
        <v>3120.7</v>
      </c>
    </row>
    <row r="214" spans="1:5" ht="28.5" customHeight="1" x14ac:dyDescent="0.3">
      <c r="A214" s="158" t="s">
        <v>53</v>
      </c>
      <c r="B214" s="158"/>
      <c r="C214" s="158"/>
      <c r="D214" s="158"/>
      <c r="E214" s="55">
        <f>E210/(E212+E213)</f>
        <v>1.0385932999848413E-2</v>
      </c>
    </row>
    <row r="215" spans="1:5" ht="28.5" customHeight="1" x14ac:dyDescent="0.3">
      <c r="A215" s="61" t="s">
        <v>571</v>
      </c>
      <c r="B215" s="61"/>
      <c r="C215" s="61"/>
      <c r="D215" s="61"/>
      <c r="E215" s="66">
        <v>2367.38</v>
      </c>
    </row>
    <row r="216" spans="1:5" ht="28.5" customHeight="1" x14ac:dyDescent="0.3">
      <c r="A216" s="159" t="s">
        <v>54</v>
      </c>
      <c r="B216" s="159"/>
      <c r="C216" s="159"/>
      <c r="D216" s="159"/>
      <c r="E216" s="56">
        <f>E214*E215</f>
        <v>24.587450065181137</v>
      </c>
    </row>
  </sheetData>
  <mergeCells count="5">
    <mergeCell ref="B2:E2"/>
    <mergeCell ref="A212:D212"/>
    <mergeCell ref="A214:D214"/>
    <mergeCell ref="A216:D216"/>
    <mergeCell ref="A213:D21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zoomScale="130" zoomScaleNormal="130" workbookViewId="0">
      <selection activeCell="G5" sqref="G5"/>
    </sheetView>
  </sheetViews>
  <sheetFormatPr defaultRowHeight="12.75" x14ac:dyDescent="0.2"/>
  <cols>
    <col min="1" max="1" width="4.42578125" style="5" customWidth="1"/>
    <col min="2" max="2" width="13.28515625" style="5" customWidth="1"/>
    <col min="3" max="3" width="24.5703125" style="5" customWidth="1"/>
    <col min="4" max="4" width="8.5703125" style="5" customWidth="1"/>
    <col min="5" max="7" width="12" style="6" customWidth="1"/>
    <col min="8" max="8" width="12.7109375" style="5" customWidth="1"/>
    <col min="9" max="16384" width="9.140625" style="5"/>
  </cols>
  <sheetData>
    <row r="1" spans="1:8" ht="17.25" customHeight="1" x14ac:dyDescent="0.25">
      <c r="A1" s="147" t="s">
        <v>600</v>
      </c>
      <c r="B1" s="147"/>
      <c r="C1" s="147"/>
      <c r="D1" s="147"/>
      <c r="E1" s="147"/>
      <c r="F1" s="147"/>
      <c r="G1" s="147"/>
    </row>
    <row r="3" spans="1:8" ht="15.75" x14ac:dyDescent="0.25">
      <c r="A3" s="108" t="s">
        <v>597</v>
      </c>
    </row>
    <row r="4" spans="1:8" x14ac:dyDescent="0.2">
      <c r="A4" s="15">
        <v>1</v>
      </c>
      <c r="B4" s="12" t="s">
        <v>44</v>
      </c>
      <c r="C4" s="15" t="s">
        <v>596</v>
      </c>
      <c r="D4" s="13" t="s">
        <v>6</v>
      </c>
      <c r="E4" s="86">
        <v>522</v>
      </c>
      <c r="F4" s="86">
        <v>754</v>
      </c>
      <c r="G4" s="86">
        <f>(F4-E4)*20</f>
        <v>4640</v>
      </c>
    </row>
    <row r="5" spans="1:8" x14ac:dyDescent="0.2">
      <c r="A5" s="13">
        <v>2</v>
      </c>
      <c r="B5" s="16" t="s">
        <v>46</v>
      </c>
      <c r="C5" s="14" t="s">
        <v>596</v>
      </c>
      <c r="D5" s="15" t="s">
        <v>45</v>
      </c>
      <c r="E5" s="86">
        <v>337</v>
      </c>
      <c r="F5" s="86">
        <v>429</v>
      </c>
      <c r="G5" s="87">
        <f>(F5-E5)*15</f>
        <v>1380</v>
      </c>
    </row>
    <row r="6" spans="1:8" ht="15.75" x14ac:dyDescent="0.25">
      <c r="A6" s="11"/>
      <c r="B6" s="10"/>
      <c r="C6" s="11"/>
      <c r="D6" s="11"/>
      <c r="E6" s="106"/>
      <c r="F6" s="106"/>
      <c r="G6" s="106">
        <f>SUM(G4:G5)</f>
        <v>6020</v>
      </c>
      <c r="H6" s="109">
        <v>2545</v>
      </c>
    </row>
    <row r="7" spans="1:8" x14ac:dyDescent="0.2">
      <c r="A7" s="11"/>
      <c r="B7" s="10"/>
      <c r="C7" s="11" t="s">
        <v>598</v>
      </c>
      <c r="D7" s="11"/>
      <c r="E7" s="106"/>
      <c r="F7" s="106"/>
      <c r="G7" s="106">
        <v>3476</v>
      </c>
    </row>
    <row r="8" spans="1:8" ht="15.75" x14ac:dyDescent="0.25">
      <c r="A8" s="11"/>
      <c r="B8" s="10"/>
      <c r="C8" s="11" t="s">
        <v>599</v>
      </c>
      <c r="D8" s="11"/>
      <c r="E8" s="106"/>
      <c r="F8" s="106"/>
      <c r="G8" s="107">
        <f>G6/G7</f>
        <v>1.7318757192174914</v>
      </c>
      <c r="H8" s="109">
        <v>0.73</v>
      </c>
    </row>
    <row r="10" spans="1:8" x14ac:dyDescent="0.2">
      <c r="A10" s="8" t="s">
        <v>47</v>
      </c>
      <c r="B10" s="8"/>
      <c r="C10" s="8"/>
    </row>
    <row r="11" spans="1:8" x14ac:dyDescent="0.2">
      <c r="A11" s="9" t="s">
        <v>5</v>
      </c>
      <c r="B11" s="9" t="s">
        <v>4</v>
      </c>
      <c r="C11" s="8"/>
    </row>
    <row r="12" spans="1:8" x14ac:dyDescent="0.2">
      <c r="A12" s="8" t="s">
        <v>3</v>
      </c>
      <c r="B12" s="7"/>
      <c r="C12" s="7"/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9"/>
  <sheetViews>
    <sheetView tabSelected="1" workbookViewId="0">
      <selection activeCell="AG7" sqref="AG7:AL7"/>
    </sheetView>
  </sheetViews>
  <sheetFormatPr defaultRowHeight="15" x14ac:dyDescent="0.25"/>
  <cols>
    <col min="1" max="1" width="9.140625" customWidth="1"/>
    <col min="2" max="2" width="0.5703125" customWidth="1"/>
    <col min="3" max="3" width="9.140625" hidden="1" customWidth="1"/>
    <col min="7" max="7" width="2.140625" customWidth="1"/>
    <col min="8" max="11" width="9.140625" hidden="1" customWidth="1"/>
    <col min="12" max="12" width="5.85546875" hidden="1" customWidth="1"/>
    <col min="13" max="20" width="9.140625" hidden="1" customWidth="1"/>
    <col min="22" max="22" width="2" customWidth="1"/>
    <col min="23" max="24" width="9.140625" hidden="1" customWidth="1"/>
    <col min="27" max="27" width="5.28515625" customWidth="1"/>
    <col min="28" max="28" width="1" hidden="1" customWidth="1"/>
    <col min="29" max="32" width="9.140625" hidden="1" customWidth="1"/>
    <col min="34" max="34" width="6.140625" customWidth="1"/>
    <col min="35" max="35" width="2" hidden="1" customWidth="1"/>
    <col min="36" max="36" width="9.140625" hidden="1" customWidth="1"/>
    <col min="37" max="37" width="3" hidden="1" customWidth="1"/>
    <col min="38" max="38" width="9.140625" hidden="1" customWidth="1"/>
    <col min="40" max="40" width="8.85546875" customWidth="1"/>
    <col min="41" max="41" width="4.140625" hidden="1" customWidth="1"/>
    <col min="42" max="42" width="9.140625" hidden="1" customWidth="1"/>
    <col min="43" max="43" width="1" hidden="1" customWidth="1"/>
    <col min="44" max="44" width="9.140625" hidden="1" customWidth="1"/>
    <col min="47" max="47" width="8" customWidth="1"/>
    <col min="48" max="48" width="1.28515625" hidden="1" customWidth="1"/>
    <col min="49" max="49" width="9.140625" hidden="1" customWidth="1"/>
    <col min="50" max="50" width="1.7109375" hidden="1" customWidth="1"/>
    <col min="51" max="51" width="9.140625" hidden="1" customWidth="1"/>
    <col min="52" max="52" width="3.42578125" hidden="1" customWidth="1"/>
    <col min="53" max="53" width="9.140625" hidden="1" customWidth="1"/>
    <col min="54" max="54" width="5.7109375" hidden="1" customWidth="1"/>
    <col min="55" max="57" width="9.140625" hidden="1" customWidth="1"/>
    <col min="58" max="58" width="2.28515625" hidden="1" customWidth="1"/>
    <col min="59" max="60" width="9.140625" hidden="1" customWidth="1"/>
    <col min="61" max="61" width="3" customWidth="1"/>
  </cols>
  <sheetData>
    <row r="1" spans="1:61" ht="18.75" x14ac:dyDescent="0.3">
      <c r="A1" s="172" t="s">
        <v>608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  <c r="AR1" s="172"/>
      <c r="AS1" s="172"/>
      <c r="AT1" s="172"/>
      <c r="AU1" s="172"/>
      <c r="AV1" s="172"/>
      <c r="AW1" s="172"/>
      <c r="AX1" s="172"/>
      <c r="AY1" s="172"/>
      <c r="AZ1" s="172"/>
      <c r="BA1" s="172"/>
      <c r="BB1" s="172"/>
      <c r="BC1" s="172"/>
      <c r="BD1" s="172"/>
      <c r="BE1" s="172"/>
      <c r="BF1" s="172"/>
      <c r="BG1" s="172"/>
      <c r="BH1" s="172"/>
      <c r="BI1" s="172"/>
    </row>
    <row r="2" spans="1:61" x14ac:dyDescent="0.25">
      <c r="A2" s="173" t="s">
        <v>29</v>
      </c>
      <c r="B2" s="173"/>
      <c r="C2" s="173"/>
      <c r="D2" s="173" t="s">
        <v>28</v>
      </c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3" t="s">
        <v>27</v>
      </c>
      <c r="V2" s="174"/>
      <c r="W2" s="174"/>
      <c r="X2" s="174"/>
      <c r="Y2" s="173" t="s">
        <v>26</v>
      </c>
      <c r="Z2" s="174"/>
      <c r="AA2" s="174"/>
      <c r="AB2" s="174"/>
      <c r="AC2" s="174"/>
      <c r="AD2" s="174"/>
      <c r="AE2" s="174"/>
      <c r="AF2" s="174"/>
      <c r="AG2" s="171" t="s">
        <v>25</v>
      </c>
      <c r="AH2" s="175"/>
      <c r="AI2" s="175"/>
      <c r="AJ2" s="175"/>
      <c r="AK2" s="175"/>
      <c r="AL2" s="175"/>
      <c r="AM2" s="175"/>
      <c r="AN2" s="175"/>
      <c r="AO2" s="175"/>
      <c r="AP2" s="175"/>
      <c r="AQ2" s="175"/>
      <c r="AR2" s="175"/>
      <c r="AS2" s="175"/>
      <c r="AT2" s="175"/>
      <c r="AU2" s="175"/>
      <c r="AV2" s="175"/>
      <c r="AW2" s="175"/>
      <c r="AX2" s="175"/>
      <c r="AY2" s="175"/>
      <c r="AZ2" s="175"/>
      <c r="BA2" s="175"/>
      <c r="BB2" s="175"/>
      <c r="BC2" s="175"/>
      <c r="BD2" s="175"/>
      <c r="BE2" s="175"/>
      <c r="BF2" s="175"/>
      <c r="BG2" s="175"/>
      <c r="BH2" s="175"/>
      <c r="BI2" s="175"/>
    </row>
    <row r="3" spans="1:61" x14ac:dyDescent="0.25">
      <c r="A3" s="176" t="s">
        <v>24</v>
      </c>
      <c r="B3" s="176"/>
      <c r="C3" s="176"/>
      <c r="D3" s="94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0"/>
      <c r="U3" s="176" t="s">
        <v>23</v>
      </c>
      <c r="V3" s="177"/>
      <c r="W3" s="177"/>
      <c r="X3" s="177"/>
      <c r="Y3" s="176" t="s">
        <v>22</v>
      </c>
      <c r="Z3" s="177"/>
      <c r="AA3" s="177"/>
      <c r="AB3" s="177"/>
      <c r="AC3" s="177"/>
      <c r="AD3" s="177"/>
      <c r="AE3" s="177"/>
      <c r="AF3" s="177"/>
      <c r="AG3" s="169" t="s">
        <v>21</v>
      </c>
      <c r="AH3" s="170"/>
      <c r="AI3" s="170"/>
      <c r="AJ3" s="170"/>
      <c r="AK3" s="170"/>
      <c r="AL3" s="170"/>
      <c r="AM3" s="170"/>
      <c r="AN3" s="170"/>
      <c r="AO3" s="170"/>
      <c r="AP3" s="170"/>
      <c r="AQ3" s="170"/>
      <c r="AR3" s="170"/>
      <c r="AS3" s="178" t="s">
        <v>20</v>
      </c>
      <c r="AT3" s="179"/>
      <c r="AU3" s="179"/>
      <c r="AV3" s="179"/>
      <c r="AW3" s="179"/>
      <c r="AX3" s="179"/>
      <c r="AY3" s="179"/>
      <c r="AZ3" s="179"/>
      <c r="BA3" s="179"/>
      <c r="BB3" s="179"/>
      <c r="BC3" s="179"/>
      <c r="BD3" s="179"/>
      <c r="BE3" s="179"/>
      <c r="BF3" s="179"/>
      <c r="BG3" s="179"/>
      <c r="BH3" s="179"/>
      <c r="BI3" s="174"/>
    </row>
    <row r="4" spans="1:61" x14ac:dyDescent="0.25">
      <c r="A4" s="19"/>
      <c r="B4" s="18"/>
      <c r="C4" s="17"/>
      <c r="D4" s="19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7"/>
      <c r="U4" s="19"/>
      <c r="V4" s="18"/>
      <c r="W4" s="18"/>
      <c r="X4" s="17"/>
      <c r="Y4" s="169" t="s">
        <v>19</v>
      </c>
      <c r="Z4" s="170"/>
      <c r="AA4" s="170"/>
      <c r="AB4" s="170"/>
      <c r="AC4" s="170"/>
      <c r="AD4" s="170"/>
      <c r="AE4" s="170"/>
      <c r="AF4" s="170"/>
      <c r="AG4" s="171" t="s">
        <v>18</v>
      </c>
      <c r="AH4" s="171"/>
      <c r="AI4" s="171"/>
      <c r="AJ4" s="171"/>
      <c r="AK4" s="171"/>
      <c r="AL4" s="171"/>
      <c r="AM4" s="171" t="s">
        <v>17</v>
      </c>
      <c r="AN4" s="171"/>
      <c r="AO4" s="171"/>
      <c r="AP4" s="171"/>
      <c r="AQ4" s="171"/>
      <c r="AR4" s="171"/>
      <c r="AS4" s="19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7"/>
    </row>
    <row r="5" spans="1:61" ht="15.75" x14ac:dyDescent="0.25">
      <c r="A5" s="161" t="s">
        <v>16</v>
      </c>
      <c r="B5" s="161"/>
      <c r="C5" s="161"/>
      <c r="D5" s="162" t="s">
        <v>565</v>
      </c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3" t="s">
        <v>15</v>
      </c>
      <c r="V5" s="163"/>
      <c r="W5" s="163"/>
      <c r="X5" s="163"/>
      <c r="Y5" s="163">
        <v>2785.59</v>
      </c>
      <c r="Z5" s="163"/>
      <c r="AA5" s="163"/>
      <c r="AB5" s="163"/>
      <c r="AC5" s="163"/>
      <c r="AD5" s="163"/>
      <c r="AE5" s="163"/>
      <c r="AF5" s="163"/>
      <c r="AG5" s="160">
        <v>713.5</v>
      </c>
      <c r="AH5" s="160"/>
      <c r="AI5" s="160"/>
      <c r="AJ5" s="160"/>
      <c r="AK5" s="160"/>
      <c r="AL5" s="160"/>
      <c r="AM5" s="163"/>
      <c r="AN5" s="163"/>
      <c r="AO5" s="163"/>
      <c r="AP5" s="163"/>
      <c r="AQ5" s="163"/>
      <c r="AR5" s="163"/>
      <c r="AS5" s="167">
        <v>128.31</v>
      </c>
      <c r="AT5" s="167"/>
      <c r="AU5" s="167"/>
      <c r="AV5" s="167"/>
      <c r="AW5" s="167"/>
      <c r="AX5" s="167"/>
      <c r="AY5" s="167"/>
      <c r="AZ5" s="167"/>
      <c r="BA5" s="167"/>
      <c r="BB5" s="167"/>
      <c r="BC5" s="167"/>
      <c r="BD5" s="167"/>
      <c r="BE5" s="167"/>
      <c r="BF5" s="167"/>
      <c r="BG5" s="167"/>
      <c r="BH5" s="167"/>
      <c r="BI5" s="167"/>
    </row>
    <row r="6" spans="1:61" ht="15.75" x14ac:dyDescent="0.25">
      <c r="A6" s="161" t="s">
        <v>13</v>
      </c>
      <c r="B6" s="161"/>
      <c r="C6" s="161"/>
      <c r="D6" s="168" t="s">
        <v>595</v>
      </c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3" t="s">
        <v>15</v>
      </c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6">
        <v>0</v>
      </c>
      <c r="AH6" s="166"/>
      <c r="AI6" s="166"/>
      <c r="AJ6" s="166"/>
      <c r="AK6" s="166"/>
      <c r="AL6" s="166"/>
      <c r="AM6" s="165">
        <v>0</v>
      </c>
      <c r="AN6" s="165"/>
      <c r="AO6" s="165"/>
      <c r="AP6" s="165"/>
      <c r="AQ6" s="165"/>
      <c r="AR6" s="165"/>
      <c r="AS6" s="165">
        <v>0</v>
      </c>
      <c r="AT6" s="165"/>
      <c r="AU6" s="165"/>
      <c r="AV6" s="165"/>
      <c r="AW6" s="165"/>
      <c r="AX6" s="165"/>
      <c r="AY6" s="165"/>
      <c r="AZ6" s="165"/>
      <c r="BA6" s="165"/>
      <c r="BB6" s="165"/>
      <c r="BC6" s="165"/>
      <c r="BD6" s="165"/>
      <c r="BE6" s="165"/>
      <c r="BF6" s="165"/>
      <c r="BG6" s="165"/>
      <c r="BH6" s="165"/>
      <c r="BI6" s="165"/>
    </row>
    <row r="7" spans="1:61" ht="15.75" x14ac:dyDescent="0.25">
      <c r="A7" s="161" t="s">
        <v>13</v>
      </c>
      <c r="B7" s="161"/>
      <c r="C7" s="161"/>
      <c r="D7" s="162" t="s">
        <v>14</v>
      </c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3" t="s">
        <v>11</v>
      </c>
      <c r="V7" s="163"/>
      <c r="W7" s="163"/>
      <c r="X7" s="163"/>
      <c r="Y7" s="164"/>
      <c r="Z7" s="163"/>
      <c r="AA7" s="163"/>
      <c r="AB7" s="163"/>
      <c r="AC7" s="163"/>
      <c r="AD7" s="163"/>
      <c r="AE7" s="163"/>
      <c r="AF7" s="163"/>
      <c r="AG7" s="166">
        <v>437</v>
      </c>
      <c r="AH7" s="166"/>
      <c r="AI7" s="166"/>
      <c r="AJ7" s="166"/>
      <c r="AK7" s="166"/>
      <c r="AL7" s="166"/>
      <c r="AM7" s="165">
        <v>0</v>
      </c>
      <c r="AN7" s="165"/>
      <c r="AO7" s="165"/>
      <c r="AP7" s="165"/>
      <c r="AQ7" s="165"/>
      <c r="AR7" s="165"/>
      <c r="AS7" s="165">
        <v>56.5</v>
      </c>
      <c r="AT7" s="165"/>
      <c r="AU7" s="165"/>
      <c r="AV7" s="165"/>
      <c r="AW7" s="165"/>
      <c r="AX7" s="165"/>
      <c r="AY7" s="165"/>
      <c r="AZ7" s="165"/>
      <c r="BA7" s="165"/>
      <c r="BB7" s="165"/>
      <c r="BC7" s="165"/>
      <c r="BD7" s="165"/>
      <c r="BE7" s="165"/>
      <c r="BF7" s="165"/>
      <c r="BG7" s="165"/>
      <c r="BH7" s="165"/>
      <c r="BI7" s="165"/>
    </row>
    <row r="8" spans="1:61" ht="15.75" x14ac:dyDescent="0.25">
      <c r="A8" s="161" t="s">
        <v>13</v>
      </c>
      <c r="B8" s="161"/>
      <c r="C8" s="161"/>
      <c r="D8" s="162" t="s">
        <v>12</v>
      </c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3" t="s">
        <v>11</v>
      </c>
      <c r="V8" s="163"/>
      <c r="W8" s="163"/>
      <c r="X8" s="163"/>
      <c r="Y8" s="163"/>
      <c r="Z8" s="163"/>
      <c r="AA8" s="163"/>
      <c r="AB8" s="163"/>
      <c r="AC8" s="163"/>
      <c r="AD8" s="163"/>
      <c r="AE8" s="163"/>
      <c r="AF8" s="163"/>
      <c r="AG8" s="166">
        <f>AG6+AG7</f>
        <v>437</v>
      </c>
      <c r="AH8" s="166"/>
      <c r="AI8" s="166"/>
      <c r="AJ8" s="166"/>
      <c r="AK8" s="166"/>
      <c r="AL8" s="166"/>
      <c r="AM8" s="165">
        <v>0</v>
      </c>
      <c r="AN8" s="165"/>
      <c r="AO8" s="165"/>
      <c r="AP8" s="165"/>
      <c r="AQ8" s="165"/>
      <c r="AR8" s="165"/>
      <c r="AS8" s="160">
        <v>56.5</v>
      </c>
      <c r="AT8" s="160"/>
      <c r="AU8" s="160"/>
      <c r="AV8" s="160"/>
      <c r="AW8" s="160"/>
      <c r="AX8" s="160"/>
      <c r="AY8" s="160"/>
      <c r="AZ8" s="160"/>
      <c r="BA8" s="160"/>
      <c r="BB8" s="160"/>
      <c r="BC8" s="160"/>
      <c r="BD8" s="160"/>
      <c r="BE8" s="160"/>
      <c r="BF8" s="160"/>
      <c r="BG8" s="160"/>
      <c r="BH8" s="160"/>
      <c r="BI8" s="160"/>
    </row>
    <row r="9" spans="1:61" ht="15.75" x14ac:dyDescent="0.25">
      <c r="A9" s="161" t="s">
        <v>10</v>
      </c>
      <c r="B9" s="161"/>
      <c r="C9" s="161"/>
      <c r="D9" s="162" t="s">
        <v>9</v>
      </c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3" t="s">
        <v>8</v>
      </c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4">
        <v>50006</v>
      </c>
      <c r="AH9" s="163"/>
      <c r="AI9" s="163"/>
      <c r="AJ9" s="163"/>
      <c r="AK9" s="163"/>
      <c r="AL9" s="163"/>
      <c r="AM9" s="163"/>
      <c r="AN9" s="163"/>
      <c r="AO9" s="163"/>
      <c r="AP9" s="163"/>
      <c r="AQ9" s="163"/>
      <c r="AR9" s="163"/>
      <c r="AS9" s="160">
        <v>26091.3</v>
      </c>
      <c r="AT9" s="160"/>
      <c r="AU9" s="160"/>
      <c r="AV9" s="160"/>
      <c r="AW9" s="160"/>
      <c r="AX9" s="160"/>
      <c r="AY9" s="160"/>
      <c r="AZ9" s="160"/>
      <c r="BA9" s="160"/>
      <c r="BB9" s="160"/>
      <c r="BC9" s="160"/>
      <c r="BD9" s="160"/>
      <c r="BE9" s="160"/>
      <c r="BF9" s="160"/>
      <c r="BG9" s="160"/>
      <c r="BH9" s="160"/>
      <c r="BI9" s="160"/>
    </row>
  </sheetData>
  <mergeCells count="49">
    <mergeCell ref="Y4:AF4"/>
    <mergeCell ref="AG4:AL4"/>
    <mergeCell ref="AM4:AR4"/>
    <mergeCell ref="A1:BI1"/>
    <mergeCell ref="A2:C2"/>
    <mergeCell ref="D2:T2"/>
    <mergeCell ref="U2:X2"/>
    <mergeCell ref="Y2:AF2"/>
    <mergeCell ref="AG2:BI2"/>
    <mergeCell ref="A3:C3"/>
    <mergeCell ref="U3:X3"/>
    <mergeCell ref="Y3:AF3"/>
    <mergeCell ref="AG3:AR3"/>
    <mergeCell ref="AS3:BI3"/>
    <mergeCell ref="AS5:BI5"/>
    <mergeCell ref="A6:C6"/>
    <mergeCell ref="D6:T6"/>
    <mergeCell ref="U6:X6"/>
    <mergeCell ref="Y6:AF6"/>
    <mergeCell ref="AG6:AL6"/>
    <mergeCell ref="AM6:AR6"/>
    <mergeCell ref="AS6:BI6"/>
    <mergeCell ref="A5:C5"/>
    <mergeCell ref="D5:T5"/>
    <mergeCell ref="U5:X5"/>
    <mergeCell ref="Y5:AF5"/>
    <mergeCell ref="AG5:AL5"/>
    <mergeCell ref="AM5:AR5"/>
    <mergeCell ref="AS7:BI7"/>
    <mergeCell ref="A8:C8"/>
    <mergeCell ref="D8:T8"/>
    <mergeCell ref="U8:X8"/>
    <mergeCell ref="Y8:AF8"/>
    <mergeCell ref="AG8:AL8"/>
    <mergeCell ref="AM8:AR8"/>
    <mergeCell ref="AS8:BI8"/>
    <mergeCell ref="A7:C7"/>
    <mergeCell ref="D7:T7"/>
    <mergeCell ref="U7:X7"/>
    <mergeCell ref="Y7:AF7"/>
    <mergeCell ref="AG7:AL7"/>
    <mergeCell ref="AM7:AR7"/>
    <mergeCell ref="AS9:BI9"/>
    <mergeCell ref="A9:C9"/>
    <mergeCell ref="D9:T9"/>
    <mergeCell ref="U9:X9"/>
    <mergeCell ref="Y9:AF9"/>
    <mergeCell ref="AG9:AL9"/>
    <mergeCell ref="AM9:AR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>
      <selection activeCell="D10" sqref="D10"/>
    </sheetView>
  </sheetViews>
  <sheetFormatPr defaultRowHeight="15" x14ac:dyDescent="0.25"/>
  <cols>
    <col min="1" max="1" width="18" customWidth="1"/>
    <col min="2" max="2" width="14.42578125" customWidth="1"/>
    <col min="3" max="3" width="12" customWidth="1"/>
    <col min="4" max="4" width="11.85546875" customWidth="1"/>
    <col min="5" max="5" width="20.140625" bestFit="1" customWidth="1"/>
    <col min="6" max="6" width="17.28515625" customWidth="1"/>
    <col min="7" max="7" width="17" customWidth="1"/>
    <col min="8" max="8" width="22.140625" customWidth="1"/>
    <col min="9" max="9" width="20.28515625" customWidth="1"/>
  </cols>
  <sheetData>
    <row r="1" spans="1:9" ht="18.75" x14ac:dyDescent="0.3">
      <c r="A1" s="24"/>
      <c r="B1" s="181"/>
      <c r="C1" s="181"/>
      <c r="D1" s="181"/>
      <c r="E1" s="181"/>
      <c r="F1" s="181"/>
      <c r="G1" s="25"/>
      <c r="H1" s="26"/>
      <c r="I1" s="26"/>
    </row>
    <row r="2" spans="1:9" ht="18.75" x14ac:dyDescent="0.3">
      <c r="A2" s="24"/>
      <c r="B2" s="182" t="s">
        <v>609</v>
      </c>
      <c r="C2" s="182"/>
      <c r="D2" s="182"/>
      <c r="E2" s="182"/>
      <c r="F2" s="182"/>
      <c r="G2" s="182"/>
      <c r="H2" s="182"/>
      <c r="I2" s="182"/>
    </row>
    <row r="3" spans="1:9" ht="18.75" x14ac:dyDescent="0.3">
      <c r="A3" s="24"/>
      <c r="B3" s="24"/>
      <c r="C3" s="24"/>
      <c r="D3" s="24"/>
      <c r="E3" s="24"/>
      <c r="F3" s="24"/>
      <c r="G3" s="24"/>
      <c r="H3" s="24"/>
      <c r="I3" s="24"/>
    </row>
    <row r="4" spans="1:9" x14ac:dyDescent="0.25">
      <c r="A4" s="183" t="s">
        <v>31</v>
      </c>
      <c r="B4" s="183"/>
      <c r="C4" s="183"/>
      <c r="D4" s="183"/>
      <c r="E4" s="28" t="s">
        <v>32</v>
      </c>
      <c r="F4" s="28" t="s">
        <v>33</v>
      </c>
      <c r="G4" s="28" t="s">
        <v>34</v>
      </c>
      <c r="H4" s="37" t="s">
        <v>35</v>
      </c>
      <c r="I4" s="29" t="s">
        <v>36</v>
      </c>
    </row>
    <row r="5" spans="1:9" ht="15.75" x14ac:dyDescent="0.25">
      <c r="A5" s="184" t="s">
        <v>30</v>
      </c>
      <c r="B5" s="184"/>
      <c r="C5" s="184"/>
      <c r="D5" s="184"/>
      <c r="E5" s="30">
        <v>30879.3</v>
      </c>
      <c r="F5" s="31">
        <v>866.1</v>
      </c>
      <c r="G5" s="31">
        <v>33.46</v>
      </c>
      <c r="H5" s="33">
        <f>F5*G5</f>
        <v>28979.706000000002</v>
      </c>
      <c r="I5" s="35">
        <f>H5/E5</f>
        <v>0.93848325577328506</v>
      </c>
    </row>
    <row r="6" spans="1:9" ht="20.25" x14ac:dyDescent="0.3">
      <c r="A6" s="180" t="s">
        <v>37</v>
      </c>
      <c r="B6" s="180"/>
      <c r="C6" s="180"/>
      <c r="D6" s="180"/>
      <c r="E6" s="32"/>
      <c r="F6" s="30"/>
      <c r="G6" s="30"/>
      <c r="H6" s="34">
        <f>SUM(H5:H5)</f>
        <v>28979.706000000002</v>
      </c>
      <c r="I6" s="36">
        <f>SUM(I5:I5)</f>
        <v>0.93848325577328506</v>
      </c>
    </row>
    <row r="7" spans="1:9" ht="18.75" x14ac:dyDescent="0.3">
      <c r="A7" s="24"/>
      <c r="B7" s="24"/>
      <c r="C7" s="24"/>
      <c r="D7" s="24"/>
      <c r="E7" s="24"/>
      <c r="F7" s="24"/>
      <c r="G7" s="24"/>
      <c r="H7" s="24"/>
      <c r="I7" s="24"/>
    </row>
    <row r="8" spans="1:9" ht="18.75" x14ac:dyDescent="0.3">
      <c r="A8" s="24"/>
      <c r="B8" s="25"/>
      <c r="C8" s="24"/>
      <c r="D8" s="27"/>
      <c r="E8" s="24"/>
      <c r="F8" s="24"/>
      <c r="G8" s="24"/>
      <c r="H8" s="24"/>
      <c r="I8" s="24"/>
    </row>
  </sheetData>
  <mergeCells count="5">
    <mergeCell ref="A6:D6"/>
    <mergeCell ref="B1:F1"/>
    <mergeCell ref="B2:I2"/>
    <mergeCell ref="A4:D4"/>
    <mergeCell ref="A5:D5"/>
  </mergeCells>
  <pageMargins left="0.70866141732283472" right="0.70866141732283472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opLeftCell="A7" workbookViewId="0">
      <selection activeCell="A9" sqref="A9"/>
    </sheetView>
  </sheetViews>
  <sheetFormatPr defaultRowHeight="15" x14ac:dyDescent="0.25"/>
  <cols>
    <col min="1" max="1" width="11.85546875" customWidth="1"/>
    <col min="2" max="2" width="12" customWidth="1"/>
    <col min="3" max="3" width="13.5703125" customWidth="1"/>
    <col min="4" max="4" width="17.5703125" customWidth="1"/>
  </cols>
  <sheetData>
    <row r="1" spans="1:4" x14ac:dyDescent="0.25">
      <c r="B1" s="23" t="s">
        <v>610</v>
      </c>
    </row>
    <row r="2" spans="1:4" x14ac:dyDescent="0.25">
      <c r="B2" s="23" t="s">
        <v>611</v>
      </c>
    </row>
    <row r="3" spans="1:4" x14ac:dyDescent="0.25">
      <c r="B3" s="23"/>
    </row>
    <row r="4" spans="1:4" ht="30" x14ac:dyDescent="0.25">
      <c r="A4" s="22"/>
      <c r="B4" s="38" t="s">
        <v>612</v>
      </c>
      <c r="C4" s="38" t="s">
        <v>613</v>
      </c>
      <c r="D4" s="38" t="s">
        <v>563</v>
      </c>
    </row>
    <row r="5" spans="1:4" x14ac:dyDescent="0.25">
      <c r="A5" s="117" t="s">
        <v>614</v>
      </c>
      <c r="B5" s="118">
        <v>5</v>
      </c>
      <c r="C5" s="118">
        <v>8000</v>
      </c>
      <c r="D5" s="118">
        <f>B5*C5</f>
        <v>40000</v>
      </c>
    </row>
    <row r="6" spans="1:4" x14ac:dyDescent="0.25">
      <c r="A6" s="119"/>
      <c r="B6" s="120"/>
      <c r="C6" s="120"/>
      <c r="D6" s="120"/>
    </row>
    <row r="7" spans="1:4" x14ac:dyDescent="0.25">
      <c r="A7" s="121" t="s">
        <v>620</v>
      </c>
      <c r="B7" s="122"/>
      <c r="C7" s="122"/>
      <c r="D7" s="122">
        <f>4850+700</f>
        <v>5550</v>
      </c>
    </row>
    <row r="8" spans="1:4" x14ac:dyDescent="0.25">
      <c r="A8" s="121" t="s">
        <v>621</v>
      </c>
      <c r="B8" s="122"/>
      <c r="C8" s="122"/>
      <c r="D8" s="122"/>
    </row>
    <row r="9" spans="1:4" x14ac:dyDescent="0.25">
      <c r="A9" s="23"/>
      <c r="B9" s="23"/>
      <c r="D9" s="123"/>
    </row>
    <row r="10" spans="1:4" x14ac:dyDescent="0.25">
      <c r="A10" s="23" t="s">
        <v>615</v>
      </c>
      <c r="B10" s="23"/>
      <c r="D10" s="123"/>
    </row>
    <row r="12" spans="1:4" x14ac:dyDescent="0.25">
      <c r="A12" s="117" t="s">
        <v>616</v>
      </c>
      <c r="B12" s="117" t="s">
        <v>617</v>
      </c>
      <c r="C12" s="117" t="s">
        <v>618</v>
      </c>
      <c r="D12" s="117" t="s">
        <v>619</v>
      </c>
    </row>
    <row r="13" spans="1:4" x14ac:dyDescent="0.25">
      <c r="A13" s="22">
        <v>55</v>
      </c>
      <c r="B13" s="22">
        <v>10</v>
      </c>
      <c r="C13" s="22">
        <v>50</v>
      </c>
      <c r="D13" s="22">
        <f>B13*C13</f>
        <v>500</v>
      </c>
    </row>
    <row r="14" spans="1:4" x14ac:dyDescent="0.25">
      <c r="A14" s="22">
        <v>74</v>
      </c>
      <c r="B14" s="22">
        <v>30</v>
      </c>
      <c r="C14" s="22">
        <v>50</v>
      </c>
      <c r="D14" s="22">
        <f>B14*C14</f>
        <v>1500</v>
      </c>
    </row>
    <row r="15" spans="1:4" x14ac:dyDescent="0.25">
      <c r="A15" s="22">
        <v>80</v>
      </c>
      <c r="B15" s="22">
        <v>8</v>
      </c>
      <c r="C15" s="22">
        <v>50</v>
      </c>
      <c r="D15" s="22">
        <f>B15*C15</f>
        <v>400</v>
      </c>
    </row>
    <row r="16" spans="1:4" x14ac:dyDescent="0.25">
      <c r="A16" s="22">
        <v>94</v>
      </c>
      <c r="B16" s="22">
        <v>10</v>
      </c>
      <c r="C16" s="22">
        <v>50</v>
      </c>
      <c r="D16" s="22">
        <f>B16*C16</f>
        <v>500</v>
      </c>
    </row>
    <row r="17" spans="1:4" x14ac:dyDescent="0.25">
      <c r="A17" s="22">
        <v>197</v>
      </c>
      <c r="B17" s="22">
        <v>15</v>
      </c>
      <c r="C17" s="22">
        <v>50</v>
      </c>
      <c r="D17" s="22">
        <f t="shared" ref="D17:D35" si="0">B17*C17</f>
        <v>750</v>
      </c>
    </row>
    <row r="18" spans="1:4" x14ac:dyDescent="0.25">
      <c r="A18" s="22">
        <v>260</v>
      </c>
      <c r="B18" s="22">
        <v>4</v>
      </c>
      <c r="C18" s="22">
        <v>50</v>
      </c>
      <c r="D18" s="22">
        <f t="shared" si="0"/>
        <v>200</v>
      </c>
    </row>
    <row r="19" spans="1:4" x14ac:dyDescent="0.25">
      <c r="A19" s="22">
        <v>265</v>
      </c>
      <c r="B19" s="22">
        <v>30</v>
      </c>
      <c r="C19" s="22">
        <v>50</v>
      </c>
      <c r="D19" s="22">
        <f t="shared" si="0"/>
        <v>1500</v>
      </c>
    </row>
    <row r="20" spans="1:4" x14ac:dyDescent="0.25">
      <c r="A20" s="22">
        <v>266</v>
      </c>
      <c r="B20" s="22">
        <v>6</v>
      </c>
      <c r="C20" s="22">
        <v>50</v>
      </c>
      <c r="D20" s="22">
        <f t="shared" si="0"/>
        <v>300</v>
      </c>
    </row>
    <row r="21" spans="1:4" x14ac:dyDescent="0.25">
      <c r="A21" s="22">
        <v>273</v>
      </c>
      <c r="B21" s="22">
        <v>13</v>
      </c>
      <c r="C21" s="22">
        <v>50</v>
      </c>
      <c r="D21" s="22">
        <f t="shared" si="0"/>
        <v>650</v>
      </c>
    </row>
    <row r="22" spans="1:4" x14ac:dyDescent="0.25">
      <c r="A22" s="22">
        <v>274</v>
      </c>
      <c r="B22" s="22">
        <v>29</v>
      </c>
      <c r="C22" s="22">
        <v>50</v>
      </c>
      <c r="D22" s="22">
        <f t="shared" si="0"/>
        <v>1450</v>
      </c>
    </row>
    <row r="23" spans="1:4" x14ac:dyDescent="0.25">
      <c r="A23" s="22">
        <v>275</v>
      </c>
      <c r="B23" s="22">
        <f>15+8+8+16+6</f>
        <v>53</v>
      </c>
      <c r="C23" s="22">
        <v>50</v>
      </c>
      <c r="D23" s="22">
        <f t="shared" si="0"/>
        <v>2650</v>
      </c>
    </row>
    <row r="24" spans="1:4" x14ac:dyDescent="0.25">
      <c r="A24" s="22">
        <v>285</v>
      </c>
      <c r="B24" s="22">
        <v>9</v>
      </c>
      <c r="C24" s="22">
        <v>50</v>
      </c>
      <c r="D24" s="22">
        <f t="shared" si="0"/>
        <v>450</v>
      </c>
    </row>
    <row r="25" spans="1:4" x14ac:dyDescent="0.25">
      <c r="A25" s="22">
        <v>302</v>
      </c>
      <c r="B25" s="22">
        <v>6</v>
      </c>
      <c r="C25" s="22">
        <v>50</v>
      </c>
      <c r="D25" s="22">
        <f t="shared" si="0"/>
        <v>300</v>
      </c>
    </row>
    <row r="26" spans="1:4" x14ac:dyDescent="0.25">
      <c r="A26" s="22">
        <v>361</v>
      </c>
      <c r="B26" s="22">
        <v>4</v>
      </c>
      <c r="C26" s="22">
        <v>50</v>
      </c>
      <c r="D26" s="22">
        <f t="shared" si="0"/>
        <v>200</v>
      </c>
    </row>
    <row r="27" spans="1:4" x14ac:dyDescent="0.25">
      <c r="A27" s="22">
        <v>364</v>
      </c>
      <c r="B27" s="22">
        <v>12</v>
      </c>
      <c r="C27" s="22">
        <v>50</v>
      </c>
      <c r="D27" s="22">
        <f t="shared" si="0"/>
        <v>600</v>
      </c>
    </row>
    <row r="28" spans="1:4" x14ac:dyDescent="0.25">
      <c r="A28" s="22">
        <v>373</v>
      </c>
      <c r="B28" s="22">
        <v>6</v>
      </c>
      <c r="C28" s="22">
        <v>50</v>
      </c>
      <c r="D28" s="22">
        <f t="shared" si="0"/>
        <v>300</v>
      </c>
    </row>
    <row r="29" spans="1:4" x14ac:dyDescent="0.25">
      <c r="A29" s="22">
        <v>376</v>
      </c>
      <c r="B29" s="22">
        <v>8</v>
      </c>
      <c r="C29" s="22">
        <v>50</v>
      </c>
      <c r="D29" s="22">
        <f t="shared" si="0"/>
        <v>400</v>
      </c>
    </row>
    <row r="30" spans="1:4" x14ac:dyDescent="0.25">
      <c r="A30" s="22">
        <v>378</v>
      </c>
      <c r="B30" s="22">
        <v>10</v>
      </c>
      <c r="C30" s="22">
        <v>50</v>
      </c>
      <c r="D30" s="22">
        <f t="shared" si="0"/>
        <v>500</v>
      </c>
    </row>
    <row r="31" spans="1:4" x14ac:dyDescent="0.25">
      <c r="A31" s="22">
        <v>431</v>
      </c>
      <c r="B31" s="22">
        <v>20</v>
      </c>
      <c r="C31" s="22">
        <v>50</v>
      </c>
      <c r="D31" s="22">
        <f t="shared" si="0"/>
        <v>1000</v>
      </c>
    </row>
    <row r="32" spans="1:4" x14ac:dyDescent="0.25">
      <c r="A32" s="22">
        <v>435</v>
      </c>
      <c r="B32" s="22">
        <v>2</v>
      </c>
      <c r="C32" s="22">
        <v>50</v>
      </c>
      <c r="D32" s="22">
        <f t="shared" si="0"/>
        <v>100</v>
      </c>
    </row>
    <row r="33" spans="1:4" x14ac:dyDescent="0.25">
      <c r="A33" s="22">
        <v>458</v>
      </c>
      <c r="B33" s="22">
        <v>4</v>
      </c>
      <c r="C33" s="22">
        <v>50</v>
      </c>
      <c r="D33" s="22">
        <f t="shared" si="0"/>
        <v>200</v>
      </c>
    </row>
    <row r="34" spans="1:4" x14ac:dyDescent="0.25">
      <c r="A34" s="22">
        <v>459</v>
      </c>
      <c r="B34" s="22">
        <v>8</v>
      </c>
      <c r="C34" s="22">
        <v>50</v>
      </c>
      <c r="D34" s="22">
        <f t="shared" si="0"/>
        <v>400</v>
      </c>
    </row>
    <row r="35" spans="1:4" x14ac:dyDescent="0.25">
      <c r="A35" s="22">
        <v>499</v>
      </c>
      <c r="B35" s="22">
        <v>6</v>
      </c>
      <c r="C35" s="22">
        <v>50</v>
      </c>
      <c r="D35" s="22">
        <f t="shared" si="0"/>
        <v>300</v>
      </c>
    </row>
    <row r="36" spans="1:4" x14ac:dyDescent="0.25">
      <c r="A36" s="23" t="s">
        <v>563</v>
      </c>
      <c r="D36" s="124">
        <f>SUM(D13:D35)</f>
        <v>15150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ТЭ МЖД</vt:lpstr>
      <vt:lpstr>ТЭ паркинг</vt:lpstr>
      <vt:lpstr>ЭЭ паркинг</vt:lpstr>
      <vt:lpstr>СПРАВКА</vt:lpstr>
      <vt:lpstr>ТКО</vt:lpstr>
      <vt:lpstr>ВСМ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2021-03-19T16:01:35Z</dcterms:modified>
</cp:coreProperties>
</file>